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 taan ky\Quyết định phân bổ\Bổ sung lần 2\Quyeets ddinh - Copy (2)\"/>
    </mc:Choice>
  </mc:AlternateContent>
  <xr:revisionPtr revIDLastSave="0" documentId="13_ncr:1_{7C6E49F6-47CA-46C5-BC81-3E68EBBF988B}" xr6:coauthVersionLast="47" xr6:coauthVersionMax="47" xr10:uidLastSave="{00000000-0000-0000-0000-000000000000}"/>
  <bookViews>
    <workbookView xWindow="-110" yWindow="-110" windowWidth="19420" windowHeight="10300" activeTab="3" xr2:uid="{00000000-000D-0000-FFFF-FFFF00000000}"/>
  </bookViews>
  <sheets>
    <sheet name="VP" sheetId="1" r:id="rId1"/>
    <sheet name="VHXH" sheetId="2" r:id="rId2"/>
    <sheet name="TRUNG TÂM " sheetId="3" r:id="rId3"/>
    <sheet name="KT" sheetId="4" r:id="rId4"/>
    <sheet name="ĐẢNG" sheetId="5" r:id="rId5"/>
    <sheet name="MTTQ." sheetId="11" r:id="rId6"/>
    <sheet name="PL 48 CAO KY" sheetId="10" r:id="rId7"/>
    <sheet name="pl48 HÒA MỤC" sheetId="9" r:id="rId8"/>
    <sheet name="pl48 Tân Sơn" sheetId="8" r:id="rId9"/>
    <sheet name="49" sheetId="14" r:id="rId10"/>
  </sheets>
  <externalReferences>
    <externalReference r:id="rId11"/>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2" l="1"/>
  <c r="D68" i="2"/>
  <c r="G53" i="1"/>
  <c r="D15" i="2" l="1"/>
  <c r="E15" i="1"/>
  <c r="G17" i="1"/>
  <c r="E30" i="4" l="1"/>
  <c r="E28" i="4" s="1"/>
  <c r="G15" i="4"/>
  <c r="G19" i="4"/>
  <c r="G16" i="4" s="1"/>
  <c r="E16" i="4"/>
  <c r="F19" i="4"/>
  <c r="E19" i="4"/>
  <c r="E25" i="4" l="1"/>
  <c r="E17" i="11" l="1"/>
  <c r="E16" i="11" s="1"/>
  <c r="E18" i="11"/>
  <c r="E24" i="11"/>
  <c r="D15" i="3"/>
  <c r="D16" i="3"/>
  <c r="D21" i="3"/>
  <c r="D17" i="3"/>
  <c r="D63" i="2"/>
  <c r="E42" i="4" l="1"/>
  <c r="G41" i="4"/>
  <c r="E41" i="4" s="1"/>
  <c r="I62" i="4"/>
  <c r="I63" i="4"/>
  <c r="I61" i="4"/>
  <c r="E62" i="4"/>
  <c r="E63" i="4"/>
  <c r="E61" i="4"/>
  <c r="E55" i="4"/>
  <c r="E56" i="4"/>
  <c r="E57" i="4"/>
  <c r="E54" i="4"/>
  <c r="I57" i="4"/>
  <c r="I56" i="4"/>
  <c r="I55" i="4"/>
  <c r="C62" i="14" l="1"/>
  <c r="C69" i="14"/>
  <c r="C68" i="14"/>
  <c r="C67" i="14" s="1"/>
  <c r="Q67" i="14"/>
  <c r="P67" i="14"/>
  <c r="O67" i="14"/>
  <c r="N67" i="14"/>
  <c r="M67" i="14"/>
  <c r="L67" i="14"/>
  <c r="K67" i="14"/>
  <c r="J67" i="14"/>
  <c r="I67" i="14"/>
  <c r="H67" i="14"/>
  <c r="F67" i="14"/>
  <c r="D67" i="14"/>
  <c r="C66" i="14"/>
  <c r="C65" i="14"/>
  <c r="Q64" i="14"/>
  <c r="P64" i="14"/>
  <c r="O64" i="14"/>
  <c r="N64" i="14"/>
  <c r="M64" i="14"/>
  <c r="L64" i="14"/>
  <c r="K64" i="14"/>
  <c r="J64" i="14"/>
  <c r="I64" i="14"/>
  <c r="H64" i="14"/>
  <c r="F64" i="14"/>
  <c r="D64" i="14"/>
  <c r="C63" i="14"/>
  <c r="Q61" i="14"/>
  <c r="P61" i="14"/>
  <c r="O61" i="14"/>
  <c r="N61" i="14"/>
  <c r="M61" i="14"/>
  <c r="L61" i="14"/>
  <c r="K61" i="14"/>
  <c r="J61" i="14"/>
  <c r="I61" i="14"/>
  <c r="H61" i="14"/>
  <c r="F61" i="14"/>
  <c r="D61" i="14"/>
  <c r="C60" i="14"/>
  <c r="C58" i="14" s="1"/>
  <c r="C59" i="14"/>
  <c r="Q58" i="14"/>
  <c r="P58" i="14"/>
  <c r="O58" i="14"/>
  <c r="N58" i="14"/>
  <c r="M58" i="14"/>
  <c r="L58" i="14"/>
  <c r="K58" i="14"/>
  <c r="J58" i="14"/>
  <c r="I58" i="14"/>
  <c r="H58" i="14"/>
  <c r="G58" i="14"/>
  <c r="F58" i="14"/>
  <c r="D58" i="14"/>
  <c r="C57" i="14"/>
  <c r="C55" i="14" s="1"/>
  <c r="C56" i="14"/>
  <c r="Q55" i="14"/>
  <c r="P55" i="14"/>
  <c r="O55" i="14"/>
  <c r="N55" i="14"/>
  <c r="M55" i="14"/>
  <c r="L55" i="14"/>
  <c r="K55" i="14"/>
  <c r="J55" i="14"/>
  <c r="I55" i="14"/>
  <c r="H55" i="14"/>
  <c r="G55" i="14"/>
  <c r="F55" i="14"/>
  <c r="D55" i="14"/>
  <c r="C54" i="14"/>
  <c r="C52" i="14" s="1"/>
  <c r="C53" i="14"/>
  <c r="Q52" i="14"/>
  <c r="P52" i="14"/>
  <c r="O52" i="14"/>
  <c r="N52" i="14"/>
  <c r="M52" i="14"/>
  <c r="L52" i="14"/>
  <c r="K52" i="14"/>
  <c r="J52" i="14"/>
  <c r="I52" i="14"/>
  <c r="H52" i="14"/>
  <c r="G52" i="14"/>
  <c r="F52" i="14"/>
  <c r="D52" i="14"/>
  <c r="C51" i="14"/>
  <c r="C50" i="14"/>
  <c r="C49" i="14"/>
  <c r="C48" i="14"/>
  <c r="C47" i="14"/>
  <c r="C46" i="14" s="1"/>
  <c r="Q46" i="14"/>
  <c r="P46" i="14"/>
  <c r="O46" i="14"/>
  <c r="N46" i="14"/>
  <c r="M46" i="14"/>
  <c r="L46" i="14"/>
  <c r="K46" i="14"/>
  <c r="J46" i="14"/>
  <c r="I46" i="14"/>
  <c r="H46" i="14"/>
  <c r="G46" i="14"/>
  <c r="F46" i="14"/>
  <c r="E46" i="14"/>
  <c r="D46" i="14"/>
  <c r="Q45" i="14"/>
  <c r="Q43" i="14" s="1"/>
  <c r="P45" i="14"/>
  <c r="P43" i="14" s="1"/>
  <c r="O45" i="14"/>
  <c r="N45" i="14"/>
  <c r="M45" i="14"/>
  <c r="L45" i="14"/>
  <c r="L43" i="14" s="1"/>
  <c r="K45" i="14"/>
  <c r="K43" i="14" s="1"/>
  <c r="J45" i="14"/>
  <c r="J43" i="14" s="1"/>
  <c r="I45" i="14"/>
  <c r="I43" i="14" s="1"/>
  <c r="H45" i="14"/>
  <c r="C45" i="14" s="1"/>
  <c r="C43" i="14" s="1"/>
  <c r="C44" i="14"/>
  <c r="O43" i="14"/>
  <c r="N43" i="14"/>
  <c r="M43" i="14"/>
  <c r="F43" i="14"/>
  <c r="E43" i="14"/>
  <c r="D43" i="14"/>
  <c r="C42" i="14"/>
  <c r="C41" i="14"/>
  <c r="C40" i="14" s="1"/>
  <c r="Q40" i="14"/>
  <c r="P40" i="14"/>
  <c r="O40" i="14"/>
  <c r="N40" i="14"/>
  <c r="M40" i="14"/>
  <c r="L40" i="14"/>
  <c r="K40" i="14"/>
  <c r="J40" i="14"/>
  <c r="I40" i="14"/>
  <c r="H40" i="14"/>
  <c r="G40" i="14"/>
  <c r="F40" i="14"/>
  <c r="E40" i="14"/>
  <c r="D40" i="14"/>
  <c r="E39" i="14"/>
  <c r="E37" i="14" s="1"/>
  <c r="E36" i="14" s="1"/>
  <c r="C39" i="14"/>
  <c r="C38" i="14"/>
  <c r="C37" i="14" s="1"/>
  <c r="Q37" i="14"/>
  <c r="Q36" i="14" s="1"/>
  <c r="P37" i="14"/>
  <c r="O37" i="14"/>
  <c r="O36" i="14" s="1"/>
  <c r="N37" i="14"/>
  <c r="N36" i="14" s="1"/>
  <c r="M37" i="14"/>
  <c r="L37" i="14"/>
  <c r="L36" i="14" s="1"/>
  <c r="K37" i="14"/>
  <c r="K36" i="14" s="1"/>
  <c r="J37" i="14"/>
  <c r="J36" i="14" s="1"/>
  <c r="I37" i="14"/>
  <c r="I36" i="14" s="1"/>
  <c r="H37" i="14"/>
  <c r="G37" i="14"/>
  <c r="F37" i="14"/>
  <c r="F36" i="14" s="1"/>
  <c r="D37" i="14"/>
  <c r="D36" i="14" s="1"/>
  <c r="M36" i="14"/>
  <c r="Q26" i="14"/>
  <c r="P26" i="14"/>
  <c r="O26" i="14"/>
  <c r="N26" i="14"/>
  <c r="L26" i="14"/>
  <c r="K26" i="14"/>
  <c r="Q25" i="14"/>
  <c r="P25" i="14"/>
  <c r="O25" i="14"/>
  <c r="N25" i="14"/>
  <c r="L25" i="14"/>
  <c r="K25" i="14"/>
  <c r="Q24" i="14"/>
  <c r="P24" i="14"/>
  <c r="O24" i="14"/>
  <c r="N24" i="14"/>
  <c r="L24" i="14"/>
  <c r="K24" i="14"/>
  <c r="Q23" i="14"/>
  <c r="P23" i="14"/>
  <c r="O23" i="14"/>
  <c r="N23" i="14"/>
  <c r="L23" i="14"/>
  <c r="K23" i="14"/>
  <c r="Q22" i="14"/>
  <c r="P22" i="14"/>
  <c r="O22" i="14"/>
  <c r="N22" i="14"/>
  <c r="L22" i="14"/>
  <c r="K22" i="14"/>
  <c r="Q21" i="14"/>
  <c r="P21" i="14"/>
  <c r="O21" i="14"/>
  <c r="N21" i="14"/>
  <c r="L21" i="14"/>
  <c r="K21" i="14"/>
  <c r="O20" i="14"/>
  <c r="O10" i="14" s="1"/>
  <c r="N20" i="14"/>
  <c r="N10" i="14" s="1"/>
  <c r="M20" i="14"/>
  <c r="O19" i="14"/>
  <c r="N19" i="14"/>
  <c r="O18" i="14"/>
  <c r="N18" i="14"/>
  <c r="O17" i="14"/>
  <c r="N17" i="14"/>
  <c r="O16" i="14"/>
  <c r="N16" i="14"/>
  <c r="O15" i="14"/>
  <c r="N15" i="14"/>
  <c r="O14" i="14"/>
  <c r="N14" i="14"/>
  <c r="O13" i="14"/>
  <c r="N13" i="14"/>
  <c r="O12" i="14"/>
  <c r="N12" i="14"/>
  <c r="O11" i="14"/>
  <c r="N11" i="14"/>
  <c r="M11" i="14"/>
  <c r="M10" i="14"/>
  <c r="C64" i="14" l="1"/>
  <c r="C61" i="14"/>
  <c r="C36" i="14" s="1"/>
  <c r="P36" i="14"/>
  <c r="G36" i="14"/>
  <c r="H43" i="14"/>
  <c r="H36" i="14" s="1"/>
  <c r="F58" i="4" l="1"/>
  <c r="G58" i="4"/>
  <c r="E82" i="2"/>
  <c r="F82" i="2"/>
  <c r="E84" i="2"/>
  <c r="F84" i="2"/>
  <c r="F74" i="4"/>
  <c r="G74" i="4"/>
  <c r="H74" i="4"/>
  <c r="F77" i="4"/>
  <c r="G77" i="4"/>
  <c r="H77" i="4"/>
  <c r="I79" i="4"/>
  <c r="I76" i="4"/>
  <c r="F52" i="1"/>
  <c r="F49" i="1"/>
  <c r="E53" i="1"/>
  <c r="E52" i="1" s="1"/>
  <c r="G50" i="1"/>
  <c r="E50" i="1" s="1"/>
  <c r="H69" i="4"/>
  <c r="H65" i="4"/>
  <c r="G14" i="11"/>
  <c r="G15" i="11"/>
  <c r="G28" i="11"/>
  <c r="E28" i="11"/>
  <c r="E29" i="11"/>
  <c r="F25" i="11"/>
  <c r="G25" i="11"/>
  <c r="E25" i="11"/>
  <c r="F26" i="11"/>
  <c r="G26" i="11"/>
  <c r="E26" i="11"/>
  <c r="E49" i="11"/>
  <c r="G48" i="11"/>
  <c r="E48" i="11" s="1"/>
  <c r="E47" i="11" s="1"/>
  <c r="G47" i="11"/>
  <c r="E46" i="11"/>
  <c r="G45" i="11"/>
  <c r="G44" i="11" s="1"/>
  <c r="E42" i="11"/>
  <c r="E39" i="11"/>
  <c r="G38" i="11"/>
  <c r="E38" i="11" s="1"/>
  <c r="E37" i="11" s="1"/>
  <c r="G41" i="11"/>
  <c r="E41" i="11" s="1"/>
  <c r="E40" i="11" s="1"/>
  <c r="E32" i="11"/>
  <c r="E35" i="11"/>
  <c r="G34" i="11"/>
  <c r="G33" i="11" s="1"/>
  <c r="G31" i="11"/>
  <c r="E31" i="11" s="1"/>
  <c r="E30" i="11" s="1"/>
  <c r="G37" i="11"/>
  <c r="G30" i="11"/>
  <c r="E78" i="4"/>
  <c r="E77" i="4" s="1"/>
  <c r="E75" i="4"/>
  <c r="I75" i="4" s="1"/>
  <c r="E68" i="4"/>
  <c r="I68" i="4" s="1"/>
  <c r="E70" i="4"/>
  <c r="I70" i="4" s="1"/>
  <c r="E72" i="4"/>
  <c r="I72" i="4" s="1"/>
  <c r="I71" i="4" s="1"/>
  <c r="I69" i="4" s="1"/>
  <c r="E66" i="4"/>
  <c r="I66" i="4" s="1"/>
  <c r="G67" i="4"/>
  <c r="G65" i="4" s="1"/>
  <c r="G71" i="4"/>
  <c r="E71" i="4" s="1"/>
  <c r="F65" i="4"/>
  <c r="F64" i="4" s="1"/>
  <c r="F52" i="4"/>
  <c r="G52" i="4"/>
  <c r="I54" i="4"/>
  <c r="E59" i="4"/>
  <c r="I59" i="4" s="1"/>
  <c r="G49" i="1" l="1"/>
  <c r="G48" i="1" s="1"/>
  <c r="G40" i="1"/>
  <c r="G42" i="1"/>
  <c r="E42" i="1" s="1"/>
  <c r="E40" i="1" s="1"/>
  <c r="E49" i="1"/>
  <c r="E48" i="1" s="1"/>
  <c r="H64" i="4"/>
  <c r="G73" i="4"/>
  <c r="F73" i="4"/>
  <c r="H73" i="4"/>
  <c r="H50" i="4"/>
  <c r="H48" i="4" s="1"/>
  <c r="I74" i="4"/>
  <c r="E74" i="4"/>
  <c r="E73" i="4" s="1"/>
  <c r="F51" i="4"/>
  <c r="F50" i="4" s="1"/>
  <c r="F48" i="4" s="1"/>
  <c r="G51" i="4"/>
  <c r="I78" i="4"/>
  <c r="I77" i="4" s="1"/>
  <c r="G52" i="1"/>
  <c r="G43" i="11"/>
  <c r="E45" i="11"/>
  <c r="E44" i="11" s="1"/>
  <c r="E43" i="11" s="1"/>
  <c r="G40" i="11"/>
  <c r="E34" i="11"/>
  <c r="E33" i="11" s="1"/>
  <c r="G36" i="11"/>
  <c r="G29" i="11"/>
  <c r="E36" i="11"/>
  <c r="E67" i="4"/>
  <c r="G69" i="4"/>
  <c r="E60" i="4"/>
  <c r="E58" i="4" s="1"/>
  <c r="E53" i="4"/>
  <c r="E52" i="4" s="1"/>
  <c r="E51" i="4" s="1"/>
  <c r="E81" i="2"/>
  <c r="D83" i="2"/>
  <c r="D82" i="2" s="1"/>
  <c r="D85" i="2"/>
  <c r="D84" i="2" s="1"/>
  <c r="F71" i="2"/>
  <c r="F78" i="2"/>
  <c r="D72" i="2"/>
  <c r="E78" i="2"/>
  <c r="D80" i="2"/>
  <c r="D79" i="2"/>
  <c r="D78" i="2" s="1"/>
  <c r="D73" i="2"/>
  <c r="I51" i="4" l="1"/>
  <c r="I73" i="4"/>
  <c r="F81" i="2"/>
  <c r="I52" i="4"/>
  <c r="I53" i="4"/>
  <c r="I58" i="4"/>
  <c r="I60" i="4"/>
  <c r="E69" i="4"/>
  <c r="G64" i="4"/>
  <c r="G50" i="4" s="1"/>
  <c r="G48" i="4" s="1"/>
  <c r="E65" i="4"/>
  <c r="I67" i="4"/>
  <c r="I65" i="4" s="1"/>
  <c r="I64" i="4" s="1"/>
  <c r="D71" i="2"/>
  <c r="E68" i="2"/>
  <c r="E67" i="2" s="1"/>
  <c r="F68" i="2"/>
  <c r="D70" i="2"/>
  <c r="D69" i="2"/>
  <c r="E75" i="2"/>
  <c r="E74" i="2" s="1"/>
  <c r="F75" i="2"/>
  <c r="D76" i="2"/>
  <c r="D77" i="2"/>
  <c r="D65" i="2"/>
  <c r="D64" i="2" s="1"/>
  <c r="F64" i="2"/>
  <c r="D62" i="2"/>
  <c r="F62" i="2"/>
  <c r="E60" i="2"/>
  <c r="E58" i="2"/>
  <c r="E64" i="4" l="1"/>
  <c r="E50" i="4" s="1"/>
  <c r="F67" i="2"/>
  <c r="F74" i="2"/>
  <c r="D61" i="2"/>
  <c r="I50" i="4"/>
  <c r="I48" i="4" s="1"/>
  <c r="F61" i="2"/>
  <c r="D67" i="2"/>
  <c r="E66" i="2"/>
  <c r="D81" i="2"/>
  <c r="D75" i="2"/>
  <c r="F40" i="1"/>
  <c r="F39" i="1" s="1"/>
  <c r="F42" i="1"/>
  <c r="G46" i="1"/>
  <c r="G44" i="1"/>
  <c r="E47" i="1"/>
  <c r="E46" i="1" s="1"/>
  <c r="E45" i="1"/>
  <c r="E44" i="1" s="1"/>
  <c r="F46" i="4"/>
  <c r="F44" i="4" s="1"/>
  <c r="F43" i="4" s="1"/>
  <c r="C7" i="11"/>
  <c r="B8" i="5"/>
  <c r="C7" i="4"/>
  <c r="B7" i="2"/>
  <c r="B8" i="3" s="1"/>
  <c r="F97" i="8"/>
  <c r="F83" i="8" s="1"/>
  <c r="E103" i="8"/>
  <c r="E97" i="8" s="1"/>
  <c r="E83" i="8" s="1"/>
  <c r="F103" i="8"/>
  <c r="D105" i="8"/>
  <c r="D106" i="8"/>
  <c r="D104" i="8"/>
  <c r="D69" i="8"/>
  <c r="D36" i="8"/>
  <c r="D35" i="8"/>
  <c r="D34" i="8"/>
  <c r="D70" i="8"/>
  <c r="D71" i="8"/>
  <c r="E68" i="8"/>
  <c r="E62" i="8" s="1"/>
  <c r="E48" i="8" s="1"/>
  <c r="F68" i="8"/>
  <c r="F62" i="8" s="1"/>
  <c r="F48" i="8" s="1"/>
  <c r="E33" i="8"/>
  <c r="E25" i="8" s="1"/>
  <c r="E11" i="8" s="1"/>
  <c r="F33" i="8"/>
  <c r="F25" i="8" s="1"/>
  <c r="F11" i="8" s="1"/>
  <c r="D67" i="9"/>
  <c r="D69" i="9"/>
  <c r="D70" i="9"/>
  <c r="D68" i="9"/>
  <c r="F67" i="9"/>
  <c r="F61" i="9" s="1"/>
  <c r="F47" i="9" s="1"/>
  <c r="E61" i="9"/>
  <c r="E47" i="9" s="1"/>
  <c r="E67" i="9"/>
  <c r="F25" i="9"/>
  <c r="F11" i="9" s="1"/>
  <c r="D33" i="9"/>
  <c r="D34" i="9"/>
  <c r="D32" i="9"/>
  <c r="F31" i="9"/>
  <c r="E31" i="9"/>
  <c r="E25" i="9" s="1"/>
  <c r="E11" i="9" s="1"/>
  <c r="C107" i="10"/>
  <c r="C106" i="10"/>
  <c r="C105" i="10"/>
  <c r="C70" i="10"/>
  <c r="C71" i="10"/>
  <c r="C69" i="10"/>
  <c r="C36" i="10"/>
  <c r="D104" i="10"/>
  <c r="D98" i="10" s="1"/>
  <c r="D84" i="10" s="1"/>
  <c r="E104" i="10"/>
  <c r="E98" i="10" s="1"/>
  <c r="E84" i="10" s="1"/>
  <c r="D68" i="10"/>
  <c r="D61" i="10" s="1"/>
  <c r="D47" i="10" s="1"/>
  <c r="E68" i="10"/>
  <c r="E61" i="10" s="1"/>
  <c r="E47" i="10" s="1"/>
  <c r="D33" i="10"/>
  <c r="D25" i="10" s="1"/>
  <c r="D11" i="10" s="1"/>
  <c r="E33" i="10"/>
  <c r="E25" i="10" s="1"/>
  <c r="E11" i="10" s="1"/>
  <c r="C35" i="10"/>
  <c r="C34" i="10"/>
  <c r="F18" i="11"/>
  <c r="E23" i="11"/>
  <c r="D19" i="5"/>
  <c r="D18" i="5"/>
  <c r="F15" i="5"/>
  <c r="F19" i="5"/>
  <c r="D22" i="5"/>
  <c r="D21" i="5"/>
  <c r="D20" i="5"/>
  <c r="G39" i="4"/>
  <c r="E40" i="4"/>
  <c r="E39" i="4" s="1"/>
  <c r="E26" i="4"/>
  <c r="F16" i="4"/>
  <c r="G30" i="4"/>
  <c r="G28" i="4" s="1"/>
  <c r="F39" i="4"/>
  <c r="F30" i="4"/>
  <c r="E32" i="4"/>
  <c r="E33" i="4"/>
  <c r="E34" i="4"/>
  <c r="E36" i="4"/>
  <c r="E31" i="4"/>
  <c r="E27" i="4"/>
  <c r="F17" i="3"/>
  <c r="F16" i="3" s="1"/>
  <c r="F15" i="3" s="1"/>
  <c r="F18" i="2"/>
  <c r="F16" i="2" s="1"/>
  <c r="E18" i="2"/>
  <c r="E16" i="2" s="1"/>
  <c r="F49" i="2"/>
  <c r="E49" i="2"/>
  <c r="D51" i="2"/>
  <c r="D49" i="2" s="1"/>
  <c r="D34" i="2"/>
  <c r="D35" i="2"/>
  <c r="D27" i="2"/>
  <c r="D28" i="2"/>
  <c r="D29" i="2"/>
  <c r="D30" i="2"/>
  <c r="D19" i="2"/>
  <c r="D20" i="2"/>
  <c r="D21" i="2"/>
  <c r="D22" i="2"/>
  <c r="D23" i="2"/>
  <c r="D17" i="2"/>
  <c r="F26" i="2"/>
  <c r="E26" i="2"/>
  <c r="E24" i="2" s="1"/>
  <c r="E56" i="2"/>
  <c r="E44" i="2"/>
  <c r="E33" i="2"/>
  <c r="D33" i="2" s="1"/>
  <c r="G21" i="1"/>
  <c r="E20" i="1"/>
  <c r="E27" i="1"/>
  <c r="E26" i="1"/>
  <c r="E25" i="1"/>
  <c r="E22" i="1"/>
  <c r="E21" i="1" s="1"/>
  <c r="E19" i="1"/>
  <c r="E18" i="1"/>
  <c r="G24" i="1"/>
  <c r="F17" i="1"/>
  <c r="F33" i="1"/>
  <c r="F31" i="1" s="1"/>
  <c r="E23" i="1"/>
  <c r="F21" i="1"/>
  <c r="F36" i="1"/>
  <c r="F28" i="1"/>
  <c r="F24" i="1"/>
  <c r="D66" i="2" l="1"/>
  <c r="E54" i="2"/>
  <c r="E53" i="2" s="1"/>
  <c r="E52" i="2" s="1"/>
  <c r="D56" i="2"/>
  <c r="F66" i="2"/>
  <c r="E48" i="4"/>
  <c r="G43" i="1"/>
  <c r="G39" i="1" s="1"/>
  <c r="E43" i="1"/>
  <c r="E39" i="1" s="1"/>
  <c r="E14" i="1" s="1"/>
  <c r="E24" i="1"/>
  <c r="G16" i="1"/>
  <c r="D31" i="9"/>
  <c r="C68" i="10"/>
  <c r="C33" i="10"/>
  <c r="C25" i="10" s="1"/>
  <c r="D18" i="2"/>
  <c r="D16" i="2" s="1"/>
  <c r="D26" i="2"/>
  <c r="D24" i="2" s="1"/>
  <c r="E31" i="2"/>
  <c r="F16" i="1"/>
  <c r="F15" i="1" s="1"/>
  <c r="F14" i="1" s="1"/>
  <c r="F60" i="2" l="1"/>
  <c r="F37" i="4"/>
  <c r="F58" i="2" l="1"/>
  <c r="D60" i="2"/>
  <c r="D44" i="2"/>
  <c r="F52" i="2" l="1"/>
  <c r="D58" i="2"/>
  <c r="C104" i="10"/>
  <c r="C98" i="10" s="1"/>
  <c r="C84" i="10" s="1"/>
  <c r="A37" i="10"/>
  <c r="A74" i="10" s="1"/>
  <c r="G22" i="11"/>
  <c r="G21" i="11"/>
  <c r="G20" i="11"/>
  <c r="G19" i="11"/>
  <c r="F16" i="11"/>
  <c r="G18" i="11" l="1"/>
  <c r="G16" i="11" s="1"/>
  <c r="D103" i="8"/>
  <c r="D97" i="8" s="1"/>
  <c r="D83" i="8" s="1"/>
  <c r="D68" i="8"/>
  <c r="D62" i="8" s="1"/>
  <c r="D48" i="8" s="1"/>
  <c r="D61" i="9"/>
  <c r="D47" i="9" s="1"/>
  <c r="D25" i="9"/>
  <c r="D11" i="9" s="1"/>
  <c r="C61" i="10"/>
  <c r="C47" i="10" s="1"/>
  <c r="C11" i="10"/>
  <c r="D33" i="8"/>
  <c r="E15" i="11"/>
  <c r="E14" i="11" s="1"/>
  <c r="F15" i="11"/>
  <c r="F14" i="11"/>
  <c r="E33" i="1"/>
  <c r="E31" i="1" s="1"/>
  <c r="D54" i="2"/>
  <c r="D53" i="2" s="1"/>
  <c r="D52" i="2" s="1"/>
  <c r="G44" i="4"/>
  <c r="G43" i="4" s="1"/>
  <c r="E46" i="4"/>
  <c r="D42" i="2"/>
  <c r="E19" i="5"/>
  <c r="E17" i="5" s="1"/>
  <c r="E15" i="5" s="1"/>
  <c r="F48" i="2"/>
  <c r="E42" i="2"/>
  <c r="E36" i="1"/>
  <c r="D25" i="8" l="1"/>
  <c r="D11" i="8" s="1"/>
  <c r="E16" i="5"/>
  <c r="E44" i="4"/>
  <c r="E43" i="4" s="1"/>
  <c r="F17" i="5"/>
  <c r="F42" i="2"/>
  <c r="F16" i="5" l="1"/>
  <c r="F41" i="2" l="1"/>
  <c r="F39" i="2" s="1"/>
  <c r="F25" i="2"/>
  <c r="F24" i="2" s="1"/>
  <c r="E39" i="2"/>
  <c r="F38" i="2"/>
  <c r="F36" i="2" s="1"/>
  <c r="D36" i="2"/>
  <c r="E36" i="2"/>
  <c r="D31" i="2"/>
  <c r="F15" i="2" l="1"/>
  <c r="F14" i="2" s="1"/>
  <c r="E15" i="2"/>
  <c r="E14" i="2" s="1"/>
  <c r="D39" i="2"/>
  <c r="D14" i="2" s="1"/>
  <c r="D17" i="5" l="1"/>
  <c r="E37" i="4"/>
  <c r="G37" i="4"/>
  <c r="G14" i="4" s="1"/>
  <c r="F28" i="4"/>
  <c r="F15" i="4" s="1"/>
  <c r="F14" i="4" s="1"/>
  <c r="G28" i="1"/>
  <c r="D15" i="5" l="1"/>
  <c r="D16" i="5"/>
  <c r="G15" i="1"/>
  <c r="G14" i="1" s="1"/>
  <c r="E17" i="1"/>
  <c r="E16" i="1" s="1"/>
  <c r="E28" i="1" l="1"/>
  <c r="E15" i="4" l="1"/>
  <c r="E14" i="4" l="1"/>
</calcChain>
</file>

<file path=xl/sharedStrings.xml><?xml version="1.0" encoding="utf-8"?>
<sst xmlns="http://schemas.openxmlformats.org/spreadsheetml/2006/main" count="983" uniqueCount="286">
  <si>
    <t>Mẫu biểu số 48</t>
  </si>
  <si>
    <t>DỰ TOÁN THU, CHI NGÂN SÁCH NHÀ NƯỚC NĂM 2025</t>
  </si>
  <si>
    <t>Mã KBNN nơi giao dịch: 2271- Phòng Giao dịch số 4 - Kho bạc Nhà nước Khu vực VII</t>
  </si>
  <si>
    <t>Đơn vị: đồng</t>
  </si>
  <si>
    <t>STT</t>
  </si>
  <si>
    <t>Nội dung</t>
  </si>
  <si>
    <t>Tổng số</t>
  </si>
  <si>
    <t>I</t>
  </si>
  <si>
    <t>TỔNG SỐ THU, CHI, NỘP NGÂN SÁCH PHÍ, LỆ PHÍ</t>
  </si>
  <si>
    <t>Số thu phí, lệ phí</t>
  </si>
  <si>
    <t>Chi từ nguồn thu phí được để lại</t>
  </si>
  <si>
    <t>Số phí, lệ phí nộp NSNN</t>
  </si>
  <si>
    <t>II</t>
  </si>
  <si>
    <t>DỰ TOÁN CHI NGÂN SÁCH NHÀ NƯỚC</t>
  </si>
  <si>
    <t>A</t>
  </si>
  <si>
    <t>Chi thường xuyên</t>
  </si>
  <si>
    <t>Chi quản lý hành chính</t>
  </si>
  <si>
    <t>1.1</t>
  </si>
  <si>
    <t>Kinh phí thực hiện chế độ tự chủ</t>
  </si>
  <si>
    <t>Quản lý nhà nước HĐND-UBND (340.341.13)</t>
  </si>
  <si>
    <t>Hỗ trợ các tổ chức chính trị xã hội, xã hội - nghề nghiệp, tổ chức xã hội, tổ chức xã hội - nghề nghiệp (340.362.13)</t>
  </si>
  <si>
    <t>1.2</t>
  </si>
  <si>
    <t>Kinh phí không thực hiện chế độ tự chủ</t>
  </si>
  <si>
    <t>Quản lý nhà nước HĐND-UBND (340.341.12)</t>
  </si>
  <si>
    <t>1.3</t>
  </si>
  <si>
    <t>Kinh phí không thực hiện chế độ tự chủ - Tiền thưởng theo NĐ 73/2024/NĐ-CP (340.341.18)</t>
  </si>
  <si>
    <t>Quốc phòng</t>
  </si>
  <si>
    <t>2.1</t>
  </si>
  <si>
    <t>Kinh phí thực hiện chế độ tự chủ (010.011.13)</t>
  </si>
  <si>
    <t>2.2</t>
  </si>
  <si>
    <t>Kinh phí không thực hiện chế độ tự chủ (010.011.12)</t>
  </si>
  <si>
    <t>An ninh và trật tự an toàn xã hội</t>
  </si>
  <si>
    <t>3.1</t>
  </si>
  <si>
    <t>Kinh phí thực hiện chế độ tự chủ (040.041.13)</t>
  </si>
  <si>
    <t>3.2</t>
  </si>
  <si>
    <t>Kinh phí không thực hiện chế độ tự chủ (040.041.12)</t>
  </si>
  <si>
    <t xml:space="preserve">Chi bảo đảm xã hội </t>
  </si>
  <si>
    <t>4.1</t>
  </si>
  <si>
    <t xml:space="preserve">Kinh phí nhiệm vụ thường xuyên </t>
  </si>
  <si>
    <t>4.2</t>
  </si>
  <si>
    <t>Kinh phí nhiệm vụ không thường xuyên</t>
  </si>
  <si>
    <t>Chi sự nghiệp kinh tế</t>
  </si>
  <si>
    <t>5.1</t>
  </si>
  <si>
    <t>Kinh phí nhiệm vụ thường xuyên</t>
  </si>
  <si>
    <t>5.2</t>
  </si>
  <si>
    <t>Kinh phí kiểm kê đất đai và lập bản đồ hiện trạng sử dụng đất năm 2024 (280.332.12)</t>
  </si>
  <si>
    <t>6.1</t>
  </si>
  <si>
    <t>6.2</t>
  </si>
  <si>
    <t>Kinh phí nhiệm vụ không thường xuyên (160.161.12)</t>
  </si>
  <si>
    <t>Chi sự nghiệp phát thanh, truyền hình</t>
  </si>
  <si>
    <t>Kinh phí nhiệm vụ không thường xuyên (190.191.12)</t>
  </si>
  <si>
    <t>Tổng số thu, chi, nộp ngân sách phí, lệ phí</t>
  </si>
  <si>
    <t xml:space="preserve">Dự toán chi ngân sách nhà nước </t>
  </si>
  <si>
    <t>Kinh phí thực hiện chế độ tự chủ (340.341.13)</t>
  </si>
  <si>
    <t>Kinh phí không thực hiện chế độ tự chủ (340.341.12)</t>
  </si>
  <si>
    <t>Đơn vị: Đồng</t>
  </si>
  <si>
    <t>Kinh phí thi đua khen thưởng</t>
  </si>
  <si>
    <t>Bảo đảm xã hội</t>
  </si>
  <si>
    <t>UBND XÃ TÂN KỲ</t>
  </si>
  <si>
    <t>Đơn vị: Văn phòng HĐND và UBND xã Tân Kỳ</t>
  </si>
  <si>
    <t>Quản lý nhà nước  (340.341.13)</t>
  </si>
  <si>
    <t>Chúc thọ mừng thọ  (370.398.12)</t>
  </si>
  <si>
    <t>Đơn vị: Phòng Văn hóa - Xã hội xã Tân Kỳ</t>
  </si>
  <si>
    <t>Sự nghiệp y tế</t>
  </si>
  <si>
    <t>Kinh phí Chính sách đối với người có uy tín theo QĐ 12/2018/QĐ - TTg Chính phủ</t>
  </si>
  <si>
    <t xml:space="preserve">Kinh phí thực hiện công tác tôn giáo, tín ngưỡng </t>
  </si>
  <si>
    <t xml:space="preserve">Kinh phí nhiệm vụ không thường xuyên </t>
  </si>
  <si>
    <t>Chi khác ngân sách</t>
  </si>
  <si>
    <t>Kinh phí nhiệm vụ không thường xuyên  (340.341.12)</t>
  </si>
  <si>
    <t xml:space="preserve">Chi  Mua phần mềm Misa, phần mềm bảo hiểm..… </t>
  </si>
  <si>
    <t>Đơn vị: Trung tâm phục vụ hành chính công xã Tân Kỳ</t>
  </si>
  <si>
    <t>Đơn vị: Phòng kinh tế xã Tân Kỳ</t>
  </si>
  <si>
    <t>Quản lý hành chính  (340.341.13)</t>
  </si>
  <si>
    <t>KP Ban chỉ đạo chống buôn lậu, gian lận thương mai và hàng giả (BCĐ 389)</t>
  </si>
  <si>
    <t>Kinh phí xúc tiến thương mại, tham gia hội chợ triển lãm, giới thiệu sản phẩm</t>
  </si>
  <si>
    <t>Kinh phí quản lý nhà nước về KTTT</t>
  </si>
  <si>
    <t>Kinh phí chi Hội đồng thẩm định phương án, xác định giá đất cụ thể theo Quyết định số 1006/QĐ-UBND ngày 09/6/2023 của UBND tỉnh Bắc Kạn</t>
  </si>
  <si>
    <t>Chi đảm bảo xã hội</t>
  </si>
  <si>
    <t>Đơn vị: Văn phòng Đảng ủy xã Tân Kỳ</t>
  </si>
  <si>
    <t>KP hoạt động khu dân cư</t>
  </si>
  <si>
    <t>KP ban thanh tra nhân dân, ban giám sát đầu tư cộng đồng</t>
  </si>
  <si>
    <t>KP toàn dân đoàn kết xây dựng đời sống VH, đô thị văn minh</t>
  </si>
  <si>
    <t xml:space="preserve"> Chi sự nghiệp Giáo dục, đào tạo, dạy nghề</t>
  </si>
  <si>
    <t>Bổ sung có mục tiêu thực hiện các chế độ, chính sách</t>
  </si>
  <si>
    <t>B</t>
  </si>
  <si>
    <t>Đơn vị: Ủy ban MTTQ xã Tân Kỳ</t>
  </si>
  <si>
    <t>Mã số: 1155337</t>
  </si>
  <si>
    <t>Mã số: 1155338</t>
  </si>
  <si>
    <t>Mã số: 1154869</t>
  </si>
  <si>
    <t>Mã số: 1155342</t>
  </si>
  <si>
    <t>Mã số: 1155341</t>
  </si>
  <si>
    <t>Lương hưu và trợ cấp bảo hiểm xã hội (370.374.12)</t>
  </si>
  <si>
    <t>Đại hội Đảng bộ xã Tân Kỳ, nhiệm kỳ 2025-2030</t>
  </si>
  <si>
    <t>Lệ phí</t>
  </si>
  <si>
    <t>Phí</t>
  </si>
  <si>
    <t>a</t>
  </si>
  <si>
    <t>b</t>
  </si>
  <si>
    <t>Dự toán chi ngân sách nhà nước (1)</t>
  </si>
  <si>
    <t>7.1</t>
  </si>
  <si>
    <t>7.2</t>
  </si>
  <si>
    <t>Chi sự nghiệp văn hóa thông tin, thể dục thể thao</t>
  </si>
  <si>
    <t>Uỷ ban nhân dân xã Tân Kỳ</t>
  </si>
  <si>
    <t>Biểu số 48</t>
  </si>
  <si>
    <t>Chương-Loại-Khoản: 822-070-071</t>
  </si>
  <si>
    <t>Đơn vị: Trường Mầm non Cao Kỳ</t>
  </si>
  <si>
    <t>Mã số: 1103246</t>
  </si>
  <si>
    <t>Mã KBNN nơi giao dịch: 2271</t>
  </si>
  <si>
    <t>Chi sự nghiệp……………………</t>
  </si>
  <si>
    <t xml:space="preserve">Nghiên cứu khoa học  </t>
  </si>
  <si>
    <t>Kinh phí thực hiện nhiệm vụ khoa học công nghệ</t>
  </si>
  <si>
    <t>Kinh phí nhiệm vụ thường xuyên theo chức năng</t>
  </si>
  <si>
    <t>2.3</t>
  </si>
  <si>
    <t>Chi sự nghiệp giáo dục, đào tạo</t>
  </si>
  <si>
    <t>3.3</t>
  </si>
  <si>
    <t>Chương-Loại-Khoản: 822-070-072</t>
  </si>
  <si>
    <t>Đơn vị: Trường Tiểu học Cao Kỳ</t>
  </si>
  <si>
    <t>Mã số: 1103256</t>
  </si>
  <si>
    <t>Chương-Loại-Khoản: 822-070-073</t>
  </si>
  <si>
    <t>Đơn vị: Trường THCS Cao Kỳ</t>
  </si>
  <si>
    <t>Mã số: 1103261</t>
  </si>
  <si>
    <t>Đơn vị: Trường Mầm non Hòa Mục</t>
  </si>
  <si>
    <t>Mã số: 1103247</t>
  </si>
  <si>
    <t>Đơn vị: Trường Tiểu học Hòa Mục</t>
  </si>
  <si>
    <t>Mã số: 1094985</t>
  </si>
  <si>
    <t>Đơn vị: Trường Mầm non Tân Sơn</t>
  </si>
  <si>
    <t>Mã số: 1103248</t>
  </si>
  <si>
    <t>Mã số: 1094991</t>
  </si>
  <si>
    <t>Nghiên cứu khoa học (cấp huyện không có nội dung này)</t>
  </si>
  <si>
    <t>Kinh phí thực hiện chế độ tự chủ (340.361.13)</t>
  </si>
  <si>
    <t>Kinh phí không thực hiện chế độ tự chủ (340.361.12)</t>
  </si>
  <si>
    <t>Kinh phí không thực hiện chế độ tự chủ - Tiền thưởng theo NĐ 73/2024/NĐ-CP (340.361.18)</t>
  </si>
  <si>
    <t>Kinh phí thực hiện chế độ tự chủ (340.351.13)</t>
  </si>
  <si>
    <t>Kinh phí không thực hiện chế độ tự chủ (340.351.12)</t>
  </si>
  <si>
    <t>Kinh phí không thực hiện chế độ tự chủ - Tiền thưởng theo NĐ 73/2024/NĐ-CP (340.351.18)</t>
  </si>
  <si>
    <t xml:space="preserve">Kinh phí không thực hiện chế độ tự chủ </t>
  </si>
  <si>
    <t>Trung tâm học tập cộng đồng xã Tân Kỳ (070-083-12)</t>
  </si>
  <si>
    <t>Kinh phí thực hiện chế độ mai táng phí cho các đối tượng theo Quyết định số 62/2011/QĐ-TTg ngày 09/11/2011 của Thủ tướng Chính phủ; Nghị định số 150/2006/NĐ-CP ngày 12/12/2026 của Chính phủ và Nghị định số 157/2016/NĐ-CP ngày 24/11/2016 của Chính phủ sửa đổi, bổ sung Nghị định Nghị định số 150/2006/NĐ-CP ngày 12/12/2026 của Chính phủ; Quyết định số 290/2005/QĐ-TTg ngày 08/11/2025 của Thủ tướng Chính phủ; Quyết định số 49/2015/QĐ - TTg ngày 14 tháng 10 năm 2015 của Thủ tướng Chính phủ ((370-398-12)</t>
  </si>
  <si>
    <t>KP đảm bảo xã hội địa phương khác ( 370-398-12)</t>
  </si>
  <si>
    <t>Kinh phí thực hiện một số nội dung khác: Chi tiền cho người làm Bảo vệ , chi viếng Đền thờ liệt sĩ xã, tặng quà gia đình chính sách người có công; Thuê xe đưa người có công đi điều dưỡng tập trung…) (370-398-12)</t>
  </si>
  <si>
    <t>Kinh phí đảm bảo xã hội NĐ 20/2021/NĐ-CP (370-398-12)</t>
  </si>
  <si>
    <t>Chính sách đối với đối tượng tham gia chiến tranh bảo vệ Tổ quốc, làm nhiệm vụ quốc tế; cựu chiến binh, thanh niên xung phong theo Nghị định 157/2016; Người trực tiếp tham gia kháng chiến chống Mỹ cứu nước, người tham gia chiến tranh bảo vệ Tổ quốc, làm nhiệm vụ quốc tế ở Campuchia, giúp bạn Lào theo Quyết định số 62/2011/QĐ-TTg, Dân công hỏa tuyến theo Quyết định 49/2015, TNXP chống Mỹ theo Quyết định 290/2005/QĐ-TTg (370-398-12)</t>
  </si>
  <si>
    <t>Kinh phí mua BHYT cho đối tượng BTXH NĐ 20/2021/NĐ-CP (370-398-12)</t>
  </si>
  <si>
    <t>Sự nghiệp kinh tế ( 280-338-12)</t>
  </si>
  <si>
    <t>KP quản lý bảo trì và bảo vệ kết cấu giao thông đường bộ ( 280-292-12)</t>
  </si>
  <si>
    <t>Kinh phí hỗ trợ sản phẩm, dịch vụ công ích thuỷ lợi ( 280-283-12)</t>
  </si>
  <si>
    <t xml:space="preserve">Quản lý hành chính  </t>
  </si>
  <si>
    <t>Chính sách hỗ trợ tiền điện cho hộ nghèo, hộ chính sách xã hội ( 370 .398 .12 )</t>
  </si>
  <si>
    <t>Chi sự nghiệp giáo dục ( 070 .071.12 )</t>
  </si>
  <si>
    <t>Chi sự nghiệp giáo dục ( 070 .072.12 )</t>
  </si>
  <si>
    <t>Chi sự nghiệp giáo dục ( 070 .073.12 )</t>
  </si>
  <si>
    <t>Đơn vị: Trường Tiểu học và THCS Tân Sơn</t>
  </si>
  <si>
    <t>Trường Tiểu học và THCS Tân Sơn</t>
  </si>
  <si>
    <t xml:space="preserve">Kinh phí đảm bảo an toàn giao thông ( an ninh) (340.341.12) </t>
  </si>
  <si>
    <t>Chi thường xuyên ( Nguồn NSTW )</t>
  </si>
  <si>
    <t>Bảo đảm xã hội ( nguồn ngân sách TW )</t>
  </si>
  <si>
    <t>Kinh phí thực hiện các chính sách an sinh xã hội (NĐ 20) (370-398-12)</t>
  </si>
  <si>
    <t>Dự toán điều chỉnh, bổ sung</t>
  </si>
  <si>
    <t>Dự toán giao tại Quyết định số 220/QĐ-UBND ngày 12/8/2025</t>
  </si>
  <si>
    <t>Dự toán năm 2025 sau điều chỉnh</t>
  </si>
  <si>
    <t>( Kèm theo quyết định số 370/QĐ - UBND ngày 22 tháng 9 năm 2025 )</t>
  </si>
  <si>
    <t>Chi Mua phần mềm Misa,phần mềm bảo hiểm, chuyển đổi số, bình đẳng giới</t>
  </si>
  <si>
    <t>Kinh phí thực hiện nhiệm vụ của Văn phòng Thường trực BCH và Ban chỉ huy phòng chống thiên tai tìm kiếm cứu nạn</t>
  </si>
  <si>
    <t>Kinh phí mua phần mềm kế toán, BHXH..,Kinh phí hoạt động chung</t>
  </si>
  <si>
    <t>Kinh phí Đại hội các  tổ chức hội đoàn thể</t>
  </si>
  <si>
    <t>Kinh phí nhiệm vụ thường xuyên (822-070-073 Mã nguồn 13)</t>
  </si>
  <si>
    <t>Kinh phí nhiệm vụ không thường xuyên (822-070-073 Mã nguồn 12)</t>
  </si>
  <si>
    <t>Kinh phí nhiệm vụ không thường xuyên (822-070-073 Mã nguồn 18)</t>
  </si>
  <si>
    <t>Kinh phí nhiệm vụ thường xuyên ( 822-070-072 Mã nguồn 13)</t>
  </si>
  <si>
    <t>Kinh phí nhiệm vụ không thường xuyên ( 822-070-072 Mã nguồn 12)</t>
  </si>
  <si>
    <t>Kinh phí nhiệm vụ không thường xuyên (822-070-072 Mã nguồn 18)</t>
  </si>
  <si>
    <t>Kinh phí nhiệm vụ thường xuyên (822-070-071 Mã nguồn 13)</t>
  </si>
  <si>
    <t>Kinh phí nhiệm vụ không thường xuyên (822-070-071 Mã nguồn 12)</t>
  </si>
  <si>
    <t>Kinh phí nhiệm vụ không thường xuyên (822-070-071 Mã nguồn 18)</t>
  </si>
  <si>
    <t>Kinh phí nhiệm vụ thường xuyên ( 822-070-071 Mã nguồn 13)</t>
  </si>
  <si>
    <t>Kinh phí nhiệm vụ không thường xuyên (  822-070-071 Mã nguồn 12)</t>
  </si>
  <si>
    <t>Kinh phí nhiệm vụ không thường xuyên ( 822-070-071 Mã nguồn 18)</t>
  </si>
  <si>
    <t>Kinh phí nhiệm vụ thường xuyên (822-070-072 Mã nguồn 13)</t>
  </si>
  <si>
    <t>Kinh phí nhiệm vụ không thường xuyên (822-070-072 Mã nguồn 12)</t>
  </si>
  <si>
    <t xml:space="preserve">(Kèm theo Quyết định số:370QĐ-UBND ngày 22  tháng  9 năm 2025 của Uỷ ban nhân dân xã Tân Kỳ) </t>
  </si>
  <si>
    <t xml:space="preserve">(Kèm theo Quyết định số: 370/QĐ-UBND ngày 22 tháng 9 năm 2025 của Uỷ ban nhân dân xã Tân Kỳ) </t>
  </si>
  <si>
    <t xml:space="preserve">(Kèm theo Quyết định số:370/QĐ-UBND ngày 22 tháng 9 năm 2025 của Uỷ ban nhân dân xã Tân Kỳ) </t>
  </si>
  <si>
    <t xml:space="preserve">B </t>
  </si>
  <si>
    <t xml:space="preserve">Nguồn bổ sung có mục tiêu </t>
  </si>
  <si>
    <t>- Chương trình mục tiêu quốc gia phát triển kinh tế - xã hội vùng đồng bào DTTS và Miền núi</t>
  </si>
  <si>
    <t>- Chương trình mục tiêu quốc gia giảm nghèo bền vững</t>
  </si>
  <si>
    <t>Chi chương trình mục tiêu quốc gia</t>
  </si>
  <si>
    <t>Nguồn ngân sách trung ương</t>
  </si>
  <si>
    <t xml:space="preserve">Dự án 4: Phát triển giáo dục nghề nghiệp, việc làm bền vững </t>
  </si>
  <si>
    <t>Nguồn ngân sách tỉnh hỗ trợ</t>
  </si>
  <si>
    <t>Dự án 6. Truyền thông và giảm nghèo về thông tin</t>
  </si>
  <si>
    <t>- Chương trình mục tiêu quốc gia Nông thôn mới</t>
  </si>
  <si>
    <t>Nguồn ngân sách địa phương</t>
  </si>
  <si>
    <t>Chương trình mục tiêu quốc gia giảm nghèo bền vững</t>
  </si>
  <si>
    <t>Dự án 7. Nâng cao năng lực và giám sát, đánh giá Chương trình</t>
  </si>
  <si>
    <t>Chương trình mục tiêu quốc gia xây dựng Nông thôn mới</t>
  </si>
  <si>
    <t>Dự án 10: Truyền thông, tuyên truyền, vận động trong vùng đồng bào dân tộc thiểu số và miền núi. Kiểm tra, giám sát đánh giá việc tổ chức thực hiện Chương trình</t>
  </si>
  <si>
    <t xml:space="preserve"> Chương trình mục tiêu quốc gia giảm nghèo bền vững</t>
  </si>
  <si>
    <t xml:space="preserve"> Chương trình mục tiêu quốc gia xây dựng nông thôn mới</t>
  </si>
  <si>
    <t>Nội dung thành phần số 11: 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</si>
  <si>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t>Dự án 3: Phát triển sản xuất nông, lâm nghiệp bền vững, phát huy tiềm năng, thế mạnh của các vùng miền để sản xuất hàng hóa theo chuỗi giá trị ( 280. 282. 12) Mã CTMTQG: 20513</t>
  </si>
  <si>
    <t>Dự án 2. Đa dạng hóa sinh kế, phát triển mô hình giảm nghèo (280.281.12). Mã CTMTQG: 10472</t>
  </si>
  <si>
    <t>Dự án 2. Đa dạng hóa sinh kế, phát triển mô hình giảm nghèo (280.281.12). Mã CTMTQG: 20472</t>
  </si>
  <si>
    <t>Dự án 10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MTQG phát triển kinh tế - xã hội vùng đồng bào DTTS và miền núi giai đoạn 2021-2030 (340 .341. 12). Mã CTMTQG: 10521</t>
  </si>
  <si>
    <t>Dự án 10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MTQG phát triển kinh tế - xã hội vùng đồng bào DTTS và miền núi giai đoạn 2021-2030 (340.341 12). Mã CTMTQG: 20521</t>
  </si>
  <si>
    <t>Dự án 6: Bảo tồn, phát huy giá trị văn hóa truyền thống tốt đẹp của các dân tộc thiểu số gắn với phát triển du lịch (160.161.12). Mã CTMTQG: 20516</t>
  </si>
  <si>
    <t>Nội dung thành phần số 06: Nâng cao chất lượng đời sống văn hóa nông thôn;
 bảo tồn và phát huy các giá trị văn hóa truyền thống gắn với phát triển du lịch nông thôn  (160. 161. 12). Mã CTMTQG: 10496</t>
  </si>
  <si>
    <t>Tiểu dự án 3: Hỗ trợ việc làm bền vững (280. 338.12) Mã CTMTQG: 10474</t>
  </si>
  <si>
    <t>Tiểu dự án 1. Giảm nghèo về thông tin ( 160.161.12). Mã CTMTQG: 20476</t>
  </si>
  <si>
    <t>Tiểu dự án 2. Truyền thông về giảm nghèo đa chiều ( 160.171.12). Mã CTMTQG: 20476</t>
  </si>
  <si>
    <t>Dự án 3: Phát triển sản xuất nông, lâm nghiệp bền vững, phát huy tiềm năng, thế mạnh của các vùng miền để sản xuất hàng hóa theo chuỗi giá trị ( 280. 282. 12) Mã CTMTQG: 10513</t>
  </si>
  <si>
    <t>Nội dung thành phần số 01: Nâng cao hiệu quả quản lý và thực hiện xây dựng nông thôn mới theo quy hoạch ( 280. 332.12) Mã CTMTQG : 10491</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</si>
  <si>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 (340. 361. 12). Mã CTMTQG: 10502</t>
  </si>
  <si>
    <t>Tiểu dự án 2. Giám sát, đánh giá (340. 361. 12). Mã CTMTQG: 10477</t>
  </si>
  <si>
    <t>Tiểu dự án 2. Giám sát, đánh giá (340. 361. 12). Mã CTMTQG: 20477</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</si>
  <si>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 (340. 361. 12). Mã CTMTQG: 20502</t>
  </si>
  <si>
    <t>Nội dung thành phần số 06: Nâng cao chất lượng đời sống văn hóa nông thôn;
 bảo tồn và phát huy các giá trị văn hóa truyền thống gắn với phát triển du lịch nông thôn (160. 161. 12). Mã CTMTQG: 20496</t>
  </si>
  <si>
    <t>Mã số: 1165665</t>
  </si>
  <si>
    <t>Số đã chi
 trước sát nhập</t>
  </si>
  <si>
    <t>Số còn lại</t>
  </si>
  <si>
    <t>Nội dung thành phần số 11: Tăng cường công tác giám sát, đánh giá thực hiện chương trình; Nâng cao năng lực, truyền thông xây dựng nông thôn mới; thực hiện phong trào thi đua cả nước chung sức xây dựng NTM</t>
  </si>
  <si>
    <t>Chi Đẩy mạnh, đa dạng hình thức thông tin, truyền thông; triển khai phong trào “Cả nước thi đua xây dựng nông thôn mới” (Chi thông tin truyền thông, phổ biến giáo dục pháp luật cho các nội dung thành phần của Chương trình) (160.161. 12). Mã CTMTQG: 20502</t>
  </si>
  <si>
    <t>- Chương trình mục tiêu quốc gia xây dựng nông thôn mới</t>
  </si>
  <si>
    <t>Nội dung thành phần số 07. Nâng cao chất lượng môi trường; xây dựng cảnh quan nông thôn sáng - xanh - sạch - đẹp, an toàn; giữ gìn và khôi phục cảnh quan truyền thống nông thôn (250. 278. 12). Mã CTMTQG: 10497</t>
  </si>
  <si>
    <t>Nội dung thành phần số 07. Nâng cao chất lượng môi trường; xây dựng cảnh quan nông thôn sáng - xanh - sạch - đẹp, an toàn; giữ gìn và khôi phục cảnh quan truyền thống nông thôn (250. 278. 12). Mã CTMTQG: 20497</t>
  </si>
  <si>
    <t>Nội dung thành phần số 01: Nâng cao hiệu quả quản lý và thực hiện xây dựng nông thôn mới theo quy hoạch ( 280. 332.12) Mã CTMTQG : 20491</t>
  </si>
  <si>
    <t>Tiểu dự án 3: Kiểm tra, giám sát, đánh giá, đào tạo, tập huấn tổ chức thực hiện Chương trình (340 .361. 12). Mã CTMTQG: 10521</t>
  </si>
  <si>
    <t>Tiểu dự án 3: Kiểm tra, giám sát, đánh giá, đào tạo, tập huấn tổ chức thực hiện Chương trình (340 .361. 12). Mã CTMTQG: 20521</t>
  </si>
  <si>
    <t>Mẫu Biểu số 49</t>
  </si>
  <si>
    <t>PHÂN BỔ DỰ TOÁN THU, CHI NGÂN SÁCH NHÀ NƯỚC NĂM 2025</t>
  </si>
  <si>
    <t>( Kèm theo quyết định số 220/QĐ - UBND ngày 12 tháng 8 năm 2025 )</t>
  </si>
  <si>
    <t>Chi tiết theo đơn vị sử dụng</t>
  </si>
  <si>
    <t>Văn phòng HĐND-UBND</t>
  </si>
  <si>
    <t>Phòng Kinh tế</t>
  </si>
  <si>
    <t>Phòng Văn hóa - Xã hội</t>
  </si>
  <si>
    <t>Trung tâm phục vụ HCC</t>
  </si>
  <si>
    <t>Văn phòng Đảng ủy</t>
  </si>
  <si>
    <t>Ủy ban MTTQ</t>
  </si>
  <si>
    <t>Trường MN Cao Kỳ</t>
  </si>
  <si>
    <t>Trường MN Tân Sơn</t>
  </si>
  <si>
    <t>Trường MN Hòa Mục</t>
  </si>
  <si>
    <t>Trường Tiểu học Cao Kỳ</t>
  </si>
  <si>
    <t>Trường Tiểu học Hòa Mục</t>
  </si>
  <si>
    <t>Trường Tiểu học Tân Sơn</t>
  </si>
  <si>
    <t>Trường THCS Cao Kỳ</t>
  </si>
  <si>
    <t>Trường THCS Tân Sơn</t>
  </si>
  <si>
    <t xml:space="preserve">Tổng số thu, chi, nộp ngân sách phí, lệ phí </t>
  </si>
  <si>
    <t>Lệ phí A</t>
  </si>
  <si>
    <t>Lệ phí B</t>
  </si>
  <si>
    <t>……………</t>
  </si>
  <si>
    <t>Phí A</t>
  </si>
  <si>
    <t>Phí B</t>
  </si>
  <si>
    <t>………………</t>
  </si>
  <si>
    <t>Chi sự nghiệp ……………………..</t>
  </si>
  <si>
    <t>…………..</t>
  </si>
  <si>
    <t>………….</t>
  </si>
  <si>
    <t>Chi sự nghiệp giáo dục, đào tạo, dạy nghề</t>
  </si>
  <si>
    <t>Chi bảo đảm xã hội</t>
  </si>
  <si>
    <t>Chi sự nghiệp bảo vệ môi trường</t>
  </si>
  <si>
    <t>Chi sự nghiệp y tế</t>
  </si>
  <si>
    <t>8.1</t>
  </si>
  <si>
    <t>8.2</t>
  </si>
  <si>
    <t>9.1</t>
  </si>
  <si>
    <t>9.2</t>
  </si>
  <si>
    <t>10.1</t>
  </si>
  <si>
    <t>Mã số đơn vị sử dụng NSNN</t>
  </si>
  <si>
    <t>Mã số Kho bạc Nhà nước nơi giao dịch</t>
  </si>
  <si>
    <t>Chi Đẩy mạnh, đa dạng hình thức thông tin, truyền thông; triển khai phong trào “Cả nước thi đua xây dựng nông thôn mới” (Chi thông tin truyền thông, phổ biến giáo dục pháp luật cho các nội dung thành phần của Chương trình) (160.161. 12). Mã CTMTQG: 10502</t>
  </si>
  <si>
    <t xml:space="preserve">Nội dung thành phần số 11: Tăng cường công tác giám sát, đánh giá thực hiện chương trình; Nâng cao năng lực, truyền thông xây dựng nông thôn mới; thực hiện phong trào thi đua cả nước chung sức xây dựng NTM </t>
  </si>
  <si>
    <t xml:space="preserve"> Chương trình mục tiêu quốc gia phát triển kinh tế - xã hội vùng đồng bào DTTS và Miền núi</t>
  </si>
  <si>
    <t>Dự án 4: Đầu tư cơ sở hạ tầng thiết yếu, phục vụ sản xuất, đời sống trong vùng đồng bào dân tộc thiểu số và miền núi và các đơn vị sự nghiệp công lập của lĩnh vực dân tộc</t>
  </si>
  <si>
    <t>Hạch toán 280. 292. 12 Mã CTMTQG: 20514</t>
  </si>
  <si>
    <t>Hạch toán 280. 292. 12 Mã CTMTQG: 10514</t>
  </si>
  <si>
    <t>Hạch toán 280. 338. 12 Mã CTMTQG: 10514</t>
  </si>
  <si>
    <t>Hạch toán 280. 283. 12 Mã CTMTQG: 10514</t>
  </si>
  <si>
    <t>Hạch toán 280. 338. 12 Mã CTMTQG: 20514</t>
  </si>
  <si>
    <t>Hạch toán 280. 283. 12 Mã CTMTQG: 20514</t>
  </si>
  <si>
    <t>C</t>
  </si>
  <si>
    <t>DỰ PHÒNG NGÂN SÁCH</t>
  </si>
  <si>
    <t>BỔ SUNG CÓ MỤC TIÊU THỰC HIỆN NHIỆM VỤ, CHÍNH SÁCH</t>
  </si>
  <si>
    <t>Mua phôi giấy quyền sử dụng đất</t>
  </si>
  <si>
    <t>Kinh phí hỗ trợ dịch tả lợn Châu phi ( 340.341.12 )</t>
  </si>
  <si>
    <t>Dự án 6: Bảo tồn, phát huy giá trị văn hóa truyền thống tốt đẹp của các dân tộc thiểu số gắn với phát triển du lịch (160.161.12). Mã CTMTQG: 10516</t>
  </si>
  <si>
    <t>Tiểu dự án 1: Phát triển giáo dục nghề nghiệp vùng nghèo, vùng khó khăn (070. 098. 12) Mã CTMTQG: 10474</t>
  </si>
  <si>
    <t xml:space="preserve">Dự án 4: Đầu tư cơ sở hạ tầng thiết yếu, phục vụ sản xuất, đời sống trong vùng đồng bào dân tộc thiểu số và miền núi và các đơn vị sự nghiệp công lập của lĩnh vực dân tộc </t>
  </si>
  <si>
    <t>Tiểu dự án 1. Nâng cao năng lực thực hiện Chương trình (070. 098. 12). Mã CTMTQG: 10477</t>
  </si>
  <si>
    <t>Tiểu dự án 1. Nâng cao năng lực thực hiện Chương trình (070. 098. 12). Mã CTMTQG: 20477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</si>
</sst>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Red]\-#,###"/>
    <numFmt numFmtId="166" formatCode="_-* #,##0\ _₫_-;\-* #,##0\ _₫_-;_-* &quot;-&quot;\ _₫_-;_-@_-"/>
    <numFmt numFmtId="167" formatCode="_-* #,##0_-;\-* #,##0_-;_-* &quot;-&quot;??_-;_-@_-"/>
  </numFmts>
  <fonts count="53" x14ac:knownFonts="1">
    <font>
      <sz val="11"/>
      <color theme="1"/>
      <name val="Calibri"/>
      <family val="2"/>
      <scheme val="minor"/>
    </font>
    <font>
      <sz val="11"/>
      <color theme="1"/>
      <name val="Calibri"/>
      <family val="2"/>
      <scheme val="minor"/>
    </font>
    <font>
      <b/>
      <sz val="10"/>
      <color indexed="8"/>
      <name val="Times New Roman"/>
      <family val="1"/>
    </font>
    <font>
      <sz val="10"/>
      <color theme="1"/>
      <name val="times new roman"/>
      <family val="2"/>
      <charset val="163"/>
    </font>
    <font>
      <sz val="10"/>
      <name val="Times New Roman"/>
      <family val="1"/>
    </font>
    <font>
      <sz val="10"/>
      <color indexed="8"/>
      <name val="Times New Roman"/>
      <family val="1"/>
    </font>
    <font>
      <sz val="11"/>
      <name val="Times New Roman"/>
      <family val="1"/>
    </font>
    <font>
      <sz val="11"/>
      <color theme="1"/>
      <name val="Times New Roman"/>
      <family val="1"/>
    </font>
    <font>
      <b/>
      <sz val="14"/>
      <color indexed="8"/>
      <name val="Times New Roman"/>
      <family val="1"/>
    </font>
    <font>
      <i/>
      <sz val="10"/>
      <color indexed="8"/>
      <name val="Times New Roman"/>
      <family val="1"/>
    </font>
    <font>
      <sz val="10"/>
      <color theme="1"/>
      <name val="Times New Roman"/>
      <family val="1"/>
    </font>
    <font>
      <i/>
      <sz val="11"/>
      <name val="Times New Roman"/>
      <family val="1"/>
    </font>
    <font>
      <i/>
      <sz val="11"/>
      <color indexed="8"/>
      <name val="Times New Roman"/>
      <family val="1"/>
    </font>
    <font>
      <sz val="12"/>
      <color theme="1"/>
      <name val="Times New Roman"/>
      <family val="2"/>
    </font>
    <font>
      <b/>
      <sz val="10"/>
      <name val="Times New Roman"/>
      <family val="1"/>
    </font>
    <font>
      <i/>
      <sz val="10"/>
      <name val="Times New Roman"/>
      <family val="1"/>
    </font>
    <font>
      <i/>
      <sz val="10"/>
      <color rgb="FFFF0000"/>
      <name val="Times New Roman"/>
      <family val="1"/>
    </font>
    <font>
      <b/>
      <sz val="10"/>
      <color theme="1"/>
      <name val="Times New Roman"/>
      <family val="1"/>
    </font>
    <font>
      <b/>
      <sz val="11"/>
      <color indexed="8"/>
      <name val="Times New Roman"/>
      <family val="1"/>
    </font>
    <font>
      <sz val="9"/>
      <name val="Times New Roman"/>
      <family val="1"/>
    </font>
    <font>
      <i/>
      <sz val="9"/>
      <name val="Times New Roman"/>
      <family val="1"/>
    </font>
    <font>
      <b/>
      <sz val="11"/>
      <name val="Times New Roman"/>
      <family val="1"/>
    </font>
    <font>
      <sz val="12"/>
      <name val="Times New Roman"/>
      <family val="1"/>
    </font>
    <font>
      <sz val="11"/>
      <color indexed="8"/>
      <name val="Times New Roman"/>
      <family val="1"/>
    </font>
    <font>
      <i/>
      <sz val="11"/>
      <color theme="1"/>
      <name val="Times New Roman"/>
      <family val="1"/>
    </font>
    <font>
      <b/>
      <sz val="11"/>
      <color rgb="FFFF0000"/>
      <name val="Times New Roman"/>
      <family val="1"/>
    </font>
    <font>
      <sz val="12"/>
      <name val=".VnArial Narrow"/>
      <family val="2"/>
    </font>
    <font>
      <i/>
      <sz val="10"/>
      <color theme="1"/>
      <name val="Times New Roman"/>
      <family val="1"/>
    </font>
    <font>
      <sz val="11"/>
      <name val=".VnArial Narrow"/>
      <family val="2"/>
    </font>
    <font>
      <b/>
      <sz val="12"/>
      <color indexed="8"/>
      <name val="Times New Roman"/>
      <family val="1"/>
    </font>
    <font>
      <i/>
      <sz val="12"/>
      <color indexed="8"/>
      <name val="Times New Roman"/>
      <family val="1"/>
    </font>
    <font>
      <sz val="12"/>
      <color indexed="8"/>
      <name val="Times New Roman"/>
      <family val="1"/>
    </font>
    <font>
      <sz val="12"/>
      <color theme="1"/>
      <name val="Times New Roman"/>
      <family val="1"/>
    </font>
    <font>
      <b/>
      <sz val="12"/>
      <color theme="1"/>
      <name val="Times New Roman"/>
      <family val="1"/>
    </font>
    <font>
      <sz val="11"/>
      <color theme="1"/>
      <name val="times new roman"/>
      <family val="2"/>
      <charset val="163"/>
    </font>
    <font>
      <b/>
      <sz val="12"/>
      <color rgb="FF000000"/>
      <name val="Times New Roman"/>
      <family val="1"/>
    </font>
    <font>
      <sz val="11"/>
      <color indexed="8"/>
      <name val="times new roman"/>
      <family val="2"/>
      <charset val="163"/>
    </font>
    <font>
      <i/>
      <sz val="12"/>
      <color rgb="FF000000"/>
      <name val="Times New Roman"/>
      <family val="1"/>
    </font>
    <font>
      <b/>
      <sz val="11"/>
      <color rgb="FF000000"/>
      <name val="Times New Roman"/>
      <family val="1"/>
    </font>
    <font>
      <b/>
      <i/>
      <sz val="11"/>
      <color rgb="FF000000"/>
      <name val="Times New Roman"/>
      <family val="1"/>
    </font>
    <font>
      <sz val="11"/>
      <color rgb="FF000000"/>
      <name val="Times New Roman"/>
      <family val="1"/>
    </font>
    <font>
      <sz val="12"/>
      <color rgb="FFFF0000"/>
      <name val="Times New Roman"/>
      <family val="1"/>
    </font>
    <font>
      <sz val="11"/>
      <color rgb="FF0000FF"/>
      <name val="Times New Roman"/>
      <family val="1"/>
    </font>
    <font>
      <b/>
      <sz val="11"/>
      <color theme="1"/>
      <name val="Times New Roman"/>
      <family val="1"/>
    </font>
    <font>
      <sz val="11"/>
      <color rgb="FFFF0000"/>
      <name val="Times New Roman"/>
      <family val="1"/>
    </font>
    <font>
      <sz val="11"/>
      <color rgb="FF0070C0"/>
      <name val="Times New Roman"/>
      <family val="1"/>
    </font>
    <font>
      <i/>
      <sz val="12"/>
      <name val="Times New Roman"/>
      <family val="1"/>
    </font>
    <font>
      <b/>
      <sz val="12"/>
      <name val="Times New Roman"/>
      <family val="1"/>
    </font>
    <font>
      <sz val="12"/>
      <color rgb="FF0000FF"/>
      <name val="Times New Roman"/>
      <family val="1"/>
    </font>
    <font>
      <i/>
      <sz val="12"/>
      <color theme="1"/>
      <name val="Times New Roman"/>
      <family val="1"/>
    </font>
    <font>
      <sz val="11"/>
      <color rgb="FF00B0F0"/>
      <name val="Times New Roman"/>
      <family val="1"/>
    </font>
    <font>
      <sz val="12"/>
      <color rgb="FF00B0F0"/>
      <name val="Times New Roman"/>
      <family val="1"/>
    </font>
    <font>
      <b/>
      <i/>
      <sz val="12"/>
      <color indexed="8"/>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26" fillId="0" borderId="0"/>
    <xf numFmtId="0" fontId="28" fillId="0" borderId="0"/>
    <xf numFmtId="166" fontId="13" fillId="0" borderId="0" applyFont="0" applyFill="0" applyBorder="0" applyAlignment="0" applyProtection="0"/>
    <xf numFmtId="0" fontId="34" fillId="0" borderId="0"/>
    <xf numFmtId="0" fontId="36" fillId="0" borderId="0"/>
  </cellStyleXfs>
  <cellXfs count="236">
    <xf numFmtId="0" fontId="0" fillId="0" borderId="0" xfId="0"/>
    <xf numFmtId="0" fontId="3" fillId="0" borderId="0" xfId="0" applyFont="1"/>
    <xf numFmtId="0" fontId="4" fillId="0" borderId="0" xfId="0" applyFont="1" applyAlignment="1">
      <alignment horizontal="right" vertical="center" wrapText="1"/>
    </xf>
    <xf numFmtId="0" fontId="5" fillId="0" borderId="0" xfId="0" applyFont="1" applyAlignment="1">
      <alignment horizontal="right" vertical="center" wrapText="1"/>
    </xf>
    <xf numFmtId="0" fontId="6" fillId="0" borderId="0" xfId="0" applyFont="1"/>
    <xf numFmtId="0" fontId="7" fillId="0" borderId="0" xfId="0" applyFont="1"/>
    <xf numFmtId="0" fontId="5" fillId="0" borderId="0" xfId="0" applyFont="1" applyAlignment="1">
      <alignment vertical="center"/>
    </xf>
    <xf numFmtId="0" fontId="10" fillId="0" borderId="0" xfId="0" applyFont="1"/>
    <xf numFmtId="0" fontId="11" fillId="0" borderId="0" xfId="0" applyFont="1" applyAlignment="1">
      <alignment horizontal="right"/>
    </xf>
    <xf numFmtId="0" fontId="12" fillId="0" borderId="0" xfId="0" applyFont="1" applyAlignment="1">
      <alignment horizontal="right"/>
    </xf>
    <xf numFmtId="0" fontId="2" fillId="0" borderId="1" xfId="0" applyFont="1" applyBorder="1" applyAlignment="1">
      <alignment horizontal="center" vertical="center" wrapText="1"/>
    </xf>
    <xf numFmtId="164" fontId="14" fillId="0" borderId="1" xfId="1" applyNumberFormat="1" applyFont="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1" xfId="0" applyFont="1" applyBorder="1" applyAlignment="1">
      <alignment vertical="center" wrapText="1"/>
    </xf>
    <xf numFmtId="164" fontId="4" fillId="0" borderId="1" xfId="1"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9" fillId="0" borderId="2" xfId="0" applyFont="1" applyBorder="1" applyAlignment="1">
      <alignment vertical="center" wrapText="1"/>
    </xf>
    <xf numFmtId="164" fontId="15" fillId="0" borderId="2" xfId="1"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15" fillId="0" borderId="2" xfId="0" applyFont="1" applyBorder="1" applyAlignment="1">
      <alignment vertical="center" wrapText="1"/>
    </xf>
    <xf numFmtId="164" fontId="4" fillId="0" borderId="2" xfId="1"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9" fillId="0" borderId="1" xfId="0" applyFont="1" applyBorder="1" applyAlignment="1">
      <alignment horizontal="center" vertical="center" wrapText="1"/>
    </xf>
    <xf numFmtId="164" fontId="15" fillId="0" borderId="1" xfId="1" applyNumberFormat="1" applyFont="1" applyBorder="1" applyAlignment="1">
      <alignment horizontal="center" vertical="center" wrapText="1"/>
    </xf>
    <xf numFmtId="0" fontId="9" fillId="0" borderId="1"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164" fontId="14" fillId="0" borderId="1" xfId="0" applyNumberFormat="1" applyFont="1" applyBorder="1" applyAlignment="1">
      <alignment horizontal="center" vertical="center"/>
    </xf>
    <xf numFmtId="164" fontId="17"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4"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horizontal="right" vertical="center" wrapText="1"/>
    </xf>
    <xf numFmtId="0" fontId="18" fillId="0" borderId="0" xfId="0" applyFont="1" applyAlignment="1">
      <alignment horizontal="right" vertical="center"/>
    </xf>
    <xf numFmtId="0" fontId="20" fillId="0" borderId="0" xfId="0" applyFont="1" applyAlignment="1">
      <alignment horizontal="right"/>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4" fillId="0" borderId="0" xfId="0" applyFont="1"/>
    <xf numFmtId="164" fontId="7" fillId="0" borderId="0" xfId="0" applyNumberFormat="1" applyFont="1"/>
    <xf numFmtId="0" fontId="23" fillId="0" borderId="0" xfId="0" applyFont="1" applyAlignment="1">
      <alignment horizontal="center" vertical="center" wrapText="1"/>
    </xf>
    <xf numFmtId="0" fontId="5" fillId="0" borderId="0" xfId="0" applyFont="1" applyAlignment="1">
      <alignment vertical="center" wrapText="1"/>
    </xf>
    <xf numFmtId="164" fontId="6" fillId="0" borderId="0" xfId="0" applyNumberFormat="1" applyFont="1" applyAlignment="1">
      <alignment horizontal="center" vertical="center" wrapText="1"/>
    </xf>
    <xf numFmtId="0" fontId="25" fillId="0" borderId="0" xfId="0" applyFont="1" applyAlignment="1">
      <alignment vertical="center"/>
    </xf>
    <xf numFmtId="164" fontId="1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10" fillId="2" borderId="1" xfId="0" applyNumberFormat="1" applyFont="1" applyFill="1" applyBorder="1" applyAlignment="1">
      <alignment horizontal="right" vertical="center" wrapText="1"/>
    </xf>
    <xf numFmtId="0" fontId="11" fillId="0" borderId="0" xfId="0" applyFont="1"/>
    <xf numFmtId="0" fontId="9" fillId="0" borderId="5" xfId="0" applyFont="1" applyBorder="1" applyAlignment="1">
      <alignment horizontal="center" vertical="center" wrapText="1"/>
    </xf>
    <xf numFmtId="165" fontId="27" fillId="0" borderId="5" xfId="3" applyNumberFormat="1" applyFont="1" applyBorder="1" applyAlignment="1">
      <alignment horizontal="left" wrapText="1"/>
    </xf>
    <xf numFmtId="164" fontId="10" fillId="2" borderId="5" xfId="1" applyNumberFormat="1" applyFont="1" applyFill="1" applyBorder="1" applyAlignment="1">
      <alignment horizontal="right" vertical="center" wrapText="1"/>
    </xf>
    <xf numFmtId="0" fontId="9" fillId="0" borderId="6" xfId="0" applyFont="1" applyBorder="1" applyAlignment="1">
      <alignment horizontal="center" vertical="center" wrapText="1"/>
    </xf>
    <xf numFmtId="3" fontId="9" fillId="0" borderId="2" xfId="1" applyNumberFormat="1" applyFont="1" applyBorder="1" applyAlignment="1">
      <alignment horizontal="center" vertical="center" wrapText="1"/>
    </xf>
    <xf numFmtId="164" fontId="14" fillId="0" borderId="1" xfId="1" applyNumberFormat="1" applyFont="1" applyBorder="1" applyAlignment="1">
      <alignment horizontal="right" vertical="center" wrapText="1"/>
    </xf>
    <xf numFmtId="164" fontId="4" fillId="0" borderId="1" xfId="1" applyNumberFormat="1" applyFont="1" applyBorder="1" applyAlignment="1">
      <alignment horizontal="right" vertical="center" wrapText="1"/>
    </xf>
    <xf numFmtId="3" fontId="4" fillId="0" borderId="1" xfId="1" applyNumberFormat="1" applyFont="1" applyBorder="1" applyAlignment="1">
      <alignment horizontal="right" vertical="center" wrapText="1"/>
    </xf>
    <xf numFmtId="164" fontId="14" fillId="0" borderId="1" xfId="0" applyNumberFormat="1" applyFont="1" applyBorder="1" applyAlignment="1">
      <alignment horizontal="right" vertical="center" wrapText="1"/>
    </xf>
    <xf numFmtId="0" fontId="11"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xf numFmtId="3" fontId="15" fillId="0" borderId="1" xfId="0" applyNumberFormat="1" applyFont="1" applyBorder="1" applyAlignment="1">
      <alignment horizontal="right" vertical="center" wrapText="1"/>
    </xf>
    <xf numFmtId="164" fontId="15" fillId="0" borderId="1" xfId="0" applyNumberFormat="1" applyFont="1" applyBorder="1" applyAlignment="1">
      <alignment horizontal="center" vertical="center" wrapText="1"/>
    </xf>
    <xf numFmtId="3" fontId="27" fillId="0" borderId="1" xfId="0" applyNumberFormat="1" applyFont="1" applyBorder="1" applyAlignment="1">
      <alignment horizontal="right" vertical="center" wrapText="1"/>
    </xf>
    <xf numFmtId="164" fontId="27" fillId="2" borderId="1" xfId="0" applyNumberFormat="1" applyFont="1" applyFill="1" applyBorder="1" applyAlignment="1">
      <alignment horizontal="righ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right" vertical="center" wrapText="1"/>
    </xf>
    <xf numFmtId="0" fontId="10" fillId="0" borderId="1" xfId="0" applyFont="1" applyBorder="1"/>
    <xf numFmtId="164" fontId="10" fillId="0" borderId="1" xfId="0" applyNumberFormat="1" applyFont="1" applyBorder="1"/>
    <xf numFmtId="3" fontId="27" fillId="0" borderId="1" xfId="0" applyNumberFormat="1" applyFont="1" applyBorder="1"/>
    <xf numFmtId="164" fontId="15" fillId="0" borderId="1" xfId="0" applyNumberFormat="1" applyFont="1" applyBorder="1"/>
    <xf numFmtId="164" fontId="4" fillId="0" borderId="1" xfId="0" applyNumberFormat="1" applyFont="1" applyBorder="1"/>
    <xf numFmtId="3" fontId="10" fillId="0" borderId="1" xfId="0" applyNumberFormat="1" applyFont="1" applyBorder="1"/>
    <xf numFmtId="164" fontId="27" fillId="0" borderId="1" xfId="0" applyNumberFormat="1" applyFont="1" applyBorder="1"/>
    <xf numFmtId="164" fontId="21" fillId="0" borderId="1" xfId="0" applyNumberFormat="1" applyFont="1" applyBorder="1" applyAlignment="1">
      <alignment horizontal="center" vertical="center" wrapText="1"/>
    </xf>
    <xf numFmtId="3" fontId="7" fillId="0" borderId="0" xfId="0" applyNumberFormat="1" applyFont="1"/>
    <xf numFmtId="0" fontId="20" fillId="0" borderId="0" xfId="0" applyFont="1" applyAlignment="1">
      <alignment horizontal="right" vertical="center" wrapText="1"/>
    </xf>
    <xf numFmtId="3" fontId="10" fillId="0" borderId="1" xfId="1" applyNumberFormat="1" applyFont="1" applyBorder="1" applyAlignment="1">
      <alignment horizontal="right" vertical="center" wrapText="1"/>
    </xf>
    <xf numFmtId="0" fontId="15" fillId="0" borderId="9" xfId="0" applyFont="1" applyBorder="1" applyAlignment="1">
      <alignment vertical="center" wrapText="1"/>
    </xf>
    <xf numFmtId="164" fontId="15" fillId="0" borderId="9" xfId="1" applyNumberFormat="1" applyFont="1" applyBorder="1" applyAlignment="1">
      <alignment horizontal="center" vertical="center" wrapText="1"/>
    </xf>
    <xf numFmtId="164" fontId="4" fillId="0" borderId="9" xfId="1" applyNumberFormat="1" applyFont="1" applyBorder="1" applyAlignment="1">
      <alignment horizontal="center" vertical="center" wrapText="1"/>
    </xf>
    <xf numFmtId="3" fontId="15" fillId="0" borderId="1" xfId="1"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27" fillId="2" borderId="1" xfId="0" applyFont="1" applyFill="1" applyBorder="1" applyAlignment="1">
      <alignment horizontal="justify" vertical="center" wrapText="1"/>
    </xf>
    <xf numFmtId="0" fontId="27" fillId="0" borderId="1" xfId="0" applyFont="1" applyBorder="1" applyAlignment="1">
      <alignment horizontal="justify" vertical="center" wrapText="1"/>
    </xf>
    <xf numFmtId="3" fontId="10" fillId="2" borderId="1" xfId="0" applyNumberFormat="1" applyFont="1" applyFill="1" applyBorder="1" applyAlignment="1">
      <alignment horizontal="right" vertical="center" wrapText="1"/>
    </xf>
    <xf numFmtId="165" fontId="15" fillId="0" borderId="1" xfId="2" applyNumberFormat="1" applyFont="1" applyBorder="1" applyAlignment="1">
      <alignment horizontal="right" vertical="center" wrapText="1"/>
    </xf>
    <xf numFmtId="165" fontId="15" fillId="0" borderId="1" xfId="0" applyNumberFormat="1" applyFont="1" applyBorder="1" applyAlignment="1">
      <alignment horizontal="right" vertical="center"/>
    </xf>
    <xf numFmtId="165" fontId="27" fillId="0" borderId="7" xfId="0" applyNumberFormat="1" applyFont="1" applyBorder="1" applyAlignment="1">
      <alignment vertical="center" wrapText="1"/>
    </xf>
    <xf numFmtId="165" fontId="27" fillId="0" borderId="1" xfId="2" applyNumberFormat="1" applyFont="1" applyBorder="1" applyAlignment="1">
      <alignment horizontal="justify" vertical="center" wrapText="1"/>
    </xf>
    <xf numFmtId="0" fontId="10" fillId="0" borderId="7" xfId="0" applyFont="1" applyBorder="1"/>
    <xf numFmtId="165" fontId="10" fillId="0" borderId="1" xfId="0" applyNumberFormat="1" applyFont="1" applyBorder="1"/>
    <xf numFmtId="0" fontId="5" fillId="0" borderId="8" xfId="0" applyFont="1" applyBorder="1" applyAlignment="1">
      <alignment horizontal="center" vertical="center" wrapText="1"/>
    </xf>
    <xf numFmtId="0" fontId="17" fillId="0" borderId="1" xfId="0" applyFont="1" applyBorder="1" applyAlignment="1">
      <alignment horizontal="left" vertical="center"/>
    </xf>
    <xf numFmtId="0" fontId="6" fillId="0" borderId="1" xfId="0" applyFont="1" applyBorder="1"/>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9" fillId="0" borderId="1" xfId="0" applyFont="1" applyBorder="1" applyAlignment="1">
      <alignment vertical="center" wrapText="1"/>
    </xf>
    <xf numFmtId="164" fontId="31" fillId="0" borderId="1" xfId="1" applyNumberFormat="1" applyFont="1" applyBorder="1" applyAlignment="1">
      <alignment horizontal="center" vertical="center" wrapText="1"/>
    </xf>
    <xf numFmtId="164" fontId="29" fillId="0" borderId="1" xfId="1" applyNumberFormat="1" applyFont="1" applyBorder="1" applyAlignment="1">
      <alignment horizontal="center" vertical="center" wrapText="1"/>
    </xf>
    <xf numFmtId="0" fontId="31" fillId="0" borderId="1" xfId="0" applyFont="1" applyBorder="1" applyAlignment="1">
      <alignment vertical="center" wrapText="1"/>
    </xf>
    <xf numFmtId="0" fontId="32" fillId="0" borderId="0" xfId="0" applyFont="1"/>
    <xf numFmtId="0" fontId="30" fillId="0" borderId="1" xfId="0" applyFont="1" applyBorder="1" applyAlignment="1">
      <alignment horizontal="center" vertical="center" wrapText="1"/>
    </xf>
    <xf numFmtId="0" fontId="30" fillId="0" borderId="1" xfId="0" applyFont="1" applyBorder="1" applyAlignment="1">
      <alignment vertical="center" wrapText="1"/>
    </xf>
    <xf numFmtId="3" fontId="31" fillId="0" borderId="1" xfId="1" applyNumberFormat="1" applyFont="1" applyBorder="1" applyAlignment="1">
      <alignment horizontal="right" vertical="center" wrapText="1"/>
    </xf>
    <xf numFmtId="164" fontId="24" fillId="0" borderId="0" xfId="0" applyNumberFormat="1" applyFont="1"/>
    <xf numFmtId="0" fontId="33" fillId="0" borderId="0" xfId="0" applyFont="1" applyAlignment="1">
      <alignment horizontal="left"/>
    </xf>
    <xf numFmtId="0" fontId="35" fillId="0" borderId="0" xfId="5" applyFont="1" applyAlignment="1">
      <alignment horizontal="center" vertical="center" wrapText="1"/>
    </xf>
    <xf numFmtId="0" fontId="29" fillId="0" borderId="0" xfId="6" applyFont="1" applyAlignment="1">
      <alignment horizontal="center" vertical="center" wrapText="1"/>
    </xf>
    <xf numFmtId="0" fontId="30" fillId="0" borderId="0" xfId="6" applyFont="1" applyAlignment="1">
      <alignment horizontal="center" vertical="center"/>
    </xf>
    <xf numFmtId="0" fontId="37" fillId="0" borderId="0" xfId="5" applyFont="1" applyAlignment="1">
      <alignment horizontal="right" vertical="center"/>
    </xf>
    <xf numFmtId="0" fontId="38" fillId="0" borderId="1" xfId="5" applyFont="1" applyBorder="1" applyAlignment="1">
      <alignment horizontal="center" vertical="center" wrapText="1"/>
    </xf>
    <xf numFmtId="0" fontId="38" fillId="0" borderId="1" xfId="5" applyFont="1" applyBorder="1" applyAlignment="1">
      <alignment vertical="center" wrapText="1"/>
    </xf>
    <xf numFmtId="3" fontId="38" fillId="0" borderId="1" xfId="5" applyNumberFormat="1" applyFont="1" applyBorder="1" applyAlignment="1">
      <alignment horizontal="right" vertical="center" wrapText="1"/>
    </xf>
    <xf numFmtId="0" fontId="39" fillId="0" borderId="1" xfId="5" applyFont="1" applyBorder="1" applyAlignment="1">
      <alignment horizontal="center" vertical="center" wrapText="1"/>
    </xf>
    <xf numFmtId="0" fontId="39" fillId="0" borderId="1" xfId="5" applyFont="1" applyBorder="1" applyAlignment="1">
      <alignment vertical="center" wrapText="1"/>
    </xf>
    <xf numFmtId="0" fontId="40" fillId="0" borderId="1" xfId="5" applyFont="1" applyBorder="1" applyAlignment="1">
      <alignment horizontal="center" vertical="center" wrapText="1"/>
    </xf>
    <xf numFmtId="0" fontId="40" fillId="0" borderId="1" xfId="5" applyFont="1" applyBorder="1" applyAlignment="1">
      <alignment vertical="center" wrapText="1"/>
    </xf>
    <xf numFmtId="3" fontId="40" fillId="0" borderId="1" xfId="5" applyNumberFormat="1" applyFont="1" applyBorder="1" applyAlignment="1">
      <alignment horizontal="right" vertical="center" wrapText="1"/>
    </xf>
    <xf numFmtId="0" fontId="29" fillId="0" borderId="0" xfId="6" applyFont="1" applyAlignment="1">
      <alignment vertical="center" wrapText="1"/>
    </xf>
    <xf numFmtId="0" fontId="2" fillId="0" borderId="1" xfId="0" applyFont="1" applyBorder="1" applyAlignment="1">
      <alignment horizontal="left" vertical="center" wrapText="1"/>
    </xf>
    <xf numFmtId="164" fontId="17" fillId="0" borderId="1" xfId="0" applyNumberFormat="1" applyFont="1" applyBorder="1"/>
    <xf numFmtId="0" fontId="40" fillId="0" borderId="0" xfId="5" applyFont="1" applyAlignment="1">
      <alignment horizontal="center" vertical="center" wrapText="1"/>
    </xf>
    <xf numFmtId="0" fontId="40" fillId="0" borderId="0" xfId="5" applyFont="1" applyAlignment="1">
      <alignment vertical="center" wrapText="1"/>
    </xf>
    <xf numFmtId="3" fontId="40" fillId="0" borderId="0" xfId="5" applyNumberFormat="1" applyFont="1" applyAlignment="1">
      <alignment horizontal="right" vertical="center" wrapText="1"/>
    </xf>
    <xf numFmtId="0" fontId="15" fillId="0" borderId="1" xfId="0" applyFont="1" applyBorder="1" applyAlignment="1">
      <alignment horizontal="center" vertical="center" wrapText="1"/>
    </xf>
    <xf numFmtId="164" fontId="2" fillId="0" borderId="1" xfId="0" applyNumberFormat="1" applyFont="1" applyBorder="1" applyAlignment="1">
      <alignment vertical="center" wrapText="1"/>
    </xf>
    <xf numFmtId="164" fontId="5" fillId="0" borderId="1" xfId="0" applyNumberFormat="1" applyFont="1" applyBorder="1" applyAlignment="1">
      <alignment vertical="center" wrapText="1"/>
    </xf>
    <xf numFmtId="164" fontId="27" fillId="0" borderId="5" xfId="3" applyNumberFormat="1" applyFont="1" applyBorder="1" applyAlignment="1">
      <alignment horizontal="left" wrapText="1"/>
    </xf>
    <xf numFmtId="3" fontId="5" fillId="0" borderId="1" xfId="0" applyNumberFormat="1" applyFont="1" applyBorder="1" applyAlignment="1">
      <alignment vertical="center" wrapText="1"/>
    </xf>
    <xf numFmtId="3" fontId="5" fillId="0" borderId="1" xfId="1" applyNumberFormat="1" applyFont="1" applyBorder="1" applyAlignment="1">
      <alignment horizontal="center" vertical="center" wrapText="1"/>
    </xf>
    <xf numFmtId="0" fontId="16" fillId="0" borderId="1" xfId="0" applyFont="1" applyBorder="1" applyAlignment="1">
      <alignment vertical="center" wrapText="1"/>
    </xf>
    <xf numFmtId="165" fontId="4" fillId="2" borderId="1" xfId="0" applyNumberFormat="1" applyFont="1" applyFill="1" applyBorder="1" applyAlignment="1">
      <alignment vertical="center"/>
    </xf>
    <xf numFmtId="0" fontId="10" fillId="0" borderId="10" xfId="0" applyFont="1" applyBorder="1"/>
    <xf numFmtId="165" fontId="27" fillId="0" borderId="10" xfId="0" applyNumberFormat="1" applyFont="1" applyBorder="1" applyAlignment="1">
      <alignment vertical="center" wrapText="1"/>
    </xf>
    <xf numFmtId="0" fontId="12" fillId="0" borderId="1" xfId="6" applyFont="1" applyBorder="1" applyAlignment="1">
      <alignment horizontal="center" vertical="center"/>
    </xf>
    <xf numFmtId="3" fontId="7" fillId="0" borderId="1" xfId="0" applyNumberFormat="1" applyFont="1" applyBorder="1"/>
    <xf numFmtId="0" fontId="9" fillId="0" borderId="0" xfId="6" applyFont="1" applyAlignment="1">
      <alignment vertical="center"/>
    </xf>
    <xf numFmtId="0" fontId="22"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quotePrefix="1" applyFont="1" applyBorder="1" applyAlignment="1">
      <alignment vertical="center" wrapText="1"/>
    </xf>
    <xf numFmtId="0" fontId="24" fillId="0" borderId="1" xfId="0" quotePrefix="1" applyFont="1" applyBorder="1" applyAlignment="1">
      <alignment vertical="center" wrapText="1"/>
    </xf>
    <xf numFmtId="0" fontId="43" fillId="0" borderId="1" xfId="0" applyFont="1" applyBorder="1"/>
    <xf numFmtId="0" fontId="43" fillId="0" borderId="1" xfId="0" applyFont="1" applyBorder="1" applyAlignment="1">
      <alignment horizontal="center"/>
    </xf>
    <xf numFmtId="3" fontId="6" fillId="0" borderId="1" xfId="0" applyNumberFormat="1" applyFont="1" applyBorder="1"/>
    <xf numFmtId="3" fontId="21" fillId="0" borderId="1" xfId="0" applyNumberFormat="1" applyFont="1" applyBorder="1"/>
    <xf numFmtId="0" fontId="7" fillId="0" borderId="1" xfId="0" applyFont="1" applyBorder="1" applyAlignment="1">
      <alignment horizontal="center"/>
    </xf>
    <xf numFmtId="3" fontId="11" fillId="0" borderId="1" xfId="0" applyNumberFormat="1" applyFont="1" applyBorder="1"/>
    <xf numFmtId="0" fontId="7" fillId="0" borderId="1" xfId="0" quotePrefix="1" applyFont="1" applyBorder="1" applyAlignment="1">
      <alignment vertical="center" wrapText="1"/>
    </xf>
    <xf numFmtId="3" fontId="12" fillId="0" borderId="1" xfId="0" applyNumberFormat="1" applyFont="1" applyBorder="1" applyAlignment="1">
      <alignment vertical="center"/>
    </xf>
    <xf numFmtId="0" fontId="6"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44" fillId="0" borderId="1" xfId="0" applyFont="1" applyBorder="1" applyAlignment="1">
      <alignment horizontal="left" vertical="center" wrapText="1"/>
    </xf>
    <xf numFmtId="0" fontId="7" fillId="0" borderId="1" xfId="0" applyFont="1" applyBorder="1" applyAlignment="1">
      <alignment wrapText="1"/>
    </xf>
    <xf numFmtId="3" fontId="45" fillId="0" borderId="1" xfId="0" applyNumberFormat="1" applyFont="1" applyBorder="1"/>
    <xf numFmtId="3" fontId="24" fillId="0" borderId="1" xfId="0" applyNumberFormat="1" applyFont="1" applyBorder="1"/>
    <xf numFmtId="0" fontId="45" fillId="0" borderId="1" xfId="0" quotePrefix="1" applyFont="1" applyBorder="1" applyAlignment="1">
      <alignment vertical="center" wrapText="1"/>
    </xf>
    <xf numFmtId="3" fontId="17" fillId="2"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3" fontId="44" fillId="0" borderId="1" xfId="0" applyNumberFormat="1" applyFont="1" applyBorder="1"/>
    <xf numFmtId="3" fontId="14" fillId="0" borderId="1" xfId="1" applyNumberFormat="1" applyFont="1" applyBorder="1" applyAlignment="1">
      <alignment horizontal="right" vertical="center" wrapText="1"/>
    </xf>
    <xf numFmtId="0" fontId="22" fillId="0" borderId="0" xfId="0" applyFont="1" applyAlignment="1">
      <alignment horizontal="right" vertical="center" wrapText="1"/>
    </xf>
    <xf numFmtId="0" fontId="31" fillId="0" borderId="0" xfId="0" applyFont="1" applyAlignment="1">
      <alignment vertical="center"/>
    </xf>
    <xf numFmtId="0" fontId="22" fillId="0" borderId="0" xfId="0" applyFont="1"/>
    <xf numFmtId="0" fontId="46" fillId="0" borderId="0" xfId="0" applyFont="1" applyAlignment="1">
      <alignment horizontal="right"/>
    </xf>
    <xf numFmtId="164" fontId="47" fillId="0" borderId="1" xfId="1" applyNumberFormat="1" applyFont="1" applyBorder="1" applyAlignment="1">
      <alignment horizontal="center" vertical="center" wrapText="1"/>
    </xf>
    <xf numFmtId="164" fontId="22" fillId="0" borderId="1" xfId="1" applyNumberFormat="1" applyFont="1" applyBorder="1" applyAlignment="1">
      <alignment horizontal="center" vertical="center" wrapText="1"/>
    </xf>
    <xf numFmtId="164" fontId="32" fillId="0" borderId="0" xfId="0" applyNumberFormat="1" applyFont="1"/>
    <xf numFmtId="0" fontId="31"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vertical="center" wrapText="1"/>
    </xf>
    <xf numFmtId="164" fontId="22" fillId="0" borderId="1" xfId="1" applyNumberFormat="1" applyFont="1" applyBorder="1" applyAlignment="1">
      <alignment horizontal="right" vertical="center" wrapText="1"/>
    </xf>
    <xf numFmtId="0" fontId="22" fillId="0" borderId="2"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164" fontId="47" fillId="0" borderId="1" xfId="1" applyNumberFormat="1" applyFont="1" applyBorder="1" applyAlignment="1">
      <alignment horizontal="right" vertical="center" wrapText="1"/>
    </xf>
    <xf numFmtId="3" fontId="22" fillId="0" borderId="1" xfId="1" applyNumberFormat="1" applyFont="1" applyBorder="1" applyAlignment="1">
      <alignment horizontal="right" vertical="center" wrapText="1"/>
    </xf>
    <xf numFmtId="164" fontId="46" fillId="0" borderId="1" xfId="1" applyNumberFormat="1" applyFont="1" applyBorder="1" applyAlignment="1">
      <alignment horizontal="center" vertical="center" wrapText="1"/>
    </xf>
    <xf numFmtId="164" fontId="30" fillId="0" borderId="1" xfId="1" applyNumberFormat="1" applyFont="1" applyBorder="1" applyAlignment="1">
      <alignment horizontal="center" vertical="center" wrapText="1"/>
    </xf>
    <xf numFmtId="0" fontId="46" fillId="0" borderId="1" xfId="0" applyFont="1" applyBorder="1" applyAlignment="1">
      <alignment vertical="center" wrapText="1"/>
    </xf>
    <xf numFmtId="0" fontId="33" fillId="0" borderId="1" xfId="0" applyFont="1" applyBorder="1" applyAlignment="1">
      <alignment horizontal="center"/>
    </xf>
    <xf numFmtId="0" fontId="33" fillId="0" borderId="1" xfId="0" applyFont="1" applyBorder="1"/>
    <xf numFmtId="3" fontId="47" fillId="0" borderId="1" xfId="0" applyNumberFormat="1" applyFont="1" applyBorder="1"/>
    <xf numFmtId="0" fontId="32" fillId="0" borderId="1" xfId="0" applyFont="1" applyBorder="1"/>
    <xf numFmtId="0" fontId="22" fillId="0" borderId="1" xfId="0" applyFont="1" applyBorder="1"/>
    <xf numFmtId="3" fontId="22" fillId="0" borderId="1" xfId="0" applyNumberFormat="1" applyFont="1" applyBorder="1"/>
    <xf numFmtId="0" fontId="32" fillId="0" borderId="1" xfId="0" applyFont="1" applyBorder="1" applyAlignment="1">
      <alignment horizontal="center"/>
    </xf>
    <xf numFmtId="0" fontId="48" fillId="0" borderId="1" xfId="0" quotePrefix="1" applyFont="1" applyBorder="1" applyAlignment="1">
      <alignment vertical="center" wrapText="1"/>
    </xf>
    <xf numFmtId="0" fontId="49" fillId="0" borderId="1" xfId="0" quotePrefix="1" applyFont="1" applyBorder="1" applyAlignment="1">
      <alignment vertical="center" wrapText="1"/>
    </xf>
    <xf numFmtId="3" fontId="46" fillId="0" borderId="1" xfId="1" applyNumberFormat="1" applyFont="1" applyBorder="1" applyAlignment="1">
      <alignment horizontal="right" vertical="center" wrapText="1"/>
    </xf>
    <xf numFmtId="3" fontId="30" fillId="0" borderId="1" xfId="1" applyNumberFormat="1" applyFont="1" applyBorder="1" applyAlignment="1">
      <alignment horizontal="right" vertical="center" wrapText="1"/>
    </xf>
    <xf numFmtId="164" fontId="46" fillId="0" borderId="1" xfId="1" applyNumberFormat="1" applyFont="1" applyBorder="1" applyAlignment="1">
      <alignment horizontal="right" vertical="center" wrapText="1"/>
    </xf>
    <xf numFmtId="164" fontId="7" fillId="0" borderId="1" xfId="0" applyNumberFormat="1" applyFont="1" applyBorder="1"/>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3" fontId="50" fillId="0" borderId="1" xfId="0" applyNumberFormat="1" applyFont="1" applyBorder="1"/>
    <xf numFmtId="3" fontId="32" fillId="0" borderId="1" xfId="0" applyNumberFormat="1" applyFont="1" applyBorder="1"/>
    <xf numFmtId="3" fontId="51" fillId="0" borderId="1" xfId="0" applyNumberFormat="1" applyFont="1" applyBorder="1"/>
    <xf numFmtId="0" fontId="7" fillId="0" borderId="1" xfId="0" quotePrefix="1" applyFont="1" applyBorder="1" applyAlignment="1">
      <alignment wrapText="1"/>
    </xf>
    <xf numFmtId="0" fontId="29"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right" vertical="center"/>
    </xf>
    <xf numFmtId="167" fontId="31" fillId="0" borderId="1" xfId="1" applyNumberFormat="1" applyFont="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Border="1" applyAlignment="1">
      <alignment vertical="center" wrapText="1"/>
    </xf>
    <xf numFmtId="164" fontId="31" fillId="0" borderId="1" xfId="1" applyNumberFormat="1" applyFont="1" applyBorder="1" applyAlignment="1">
      <alignment horizontal="right" vertical="center" wrapText="1"/>
    </xf>
    <xf numFmtId="3" fontId="31" fillId="0" borderId="1" xfId="1" applyNumberFormat="1" applyFont="1" applyBorder="1" applyAlignment="1">
      <alignment horizontal="center" vertical="center" wrapText="1"/>
    </xf>
    <xf numFmtId="0" fontId="29" fillId="0" borderId="1" xfId="1" applyNumberFormat="1" applyFont="1" applyBorder="1" applyAlignment="1">
      <alignment horizontal="center" vertical="center" wrapText="1"/>
    </xf>
    <xf numFmtId="0" fontId="24" fillId="0" borderId="1" xfId="0" applyFont="1" applyBorder="1"/>
    <xf numFmtId="167" fontId="7" fillId="0" borderId="0" xfId="0" applyNumberFormat="1" applyFont="1"/>
    <xf numFmtId="167" fontId="32" fillId="0" borderId="0" xfId="0" applyNumberFormat="1" applyFont="1"/>
    <xf numFmtId="0" fontId="30" fillId="0" borderId="0" xfId="0" applyFont="1" applyAlignment="1">
      <alignment horizontal="center" vertical="center"/>
    </xf>
    <xf numFmtId="0" fontId="33" fillId="0" borderId="0" xfId="0" applyFont="1" applyAlignment="1">
      <alignment horizontal="left"/>
    </xf>
    <xf numFmtId="0" fontId="29"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center" vertical="center"/>
    </xf>
    <xf numFmtId="0" fontId="9" fillId="0" borderId="0" xfId="0" applyFont="1" applyAlignment="1">
      <alignment horizontal="center" vertical="center"/>
    </xf>
    <xf numFmtId="0" fontId="17" fillId="0" borderId="0" xfId="0" applyFont="1" applyAlignment="1">
      <alignment horizontal="left"/>
    </xf>
    <xf numFmtId="0" fontId="8" fillId="0" borderId="0" xfId="0" applyFont="1" applyAlignment="1">
      <alignment horizontal="center" vertical="center"/>
    </xf>
    <xf numFmtId="0" fontId="29" fillId="0" borderId="0" xfId="6" applyFont="1" applyAlignment="1">
      <alignment horizontal="center" vertical="center"/>
    </xf>
    <xf numFmtId="0" fontId="9" fillId="0" borderId="0" xfId="6" applyFont="1" applyAlignment="1">
      <alignment horizontal="center" vertical="center"/>
    </xf>
    <xf numFmtId="0" fontId="30" fillId="0" borderId="0" xfId="0" applyFont="1" applyAlignment="1">
      <alignment horizontal="center" vertical="center" wrapText="1"/>
    </xf>
    <xf numFmtId="0" fontId="29" fillId="0" borderId="1" xfId="0" applyFont="1" applyBorder="1" applyAlignment="1">
      <alignment horizontal="center" vertical="center" wrapText="1"/>
    </xf>
  </cellXfs>
  <cellStyles count="7">
    <cellStyle name="Comma" xfId="1" builtinId="3"/>
    <cellStyle name="Comma [0] 2" xfId="4" xr:uid="{00000000-0005-0000-0000-000002000000}"/>
    <cellStyle name="Normal" xfId="0" builtinId="0"/>
    <cellStyle name="Normal 2" xfId="5" xr:uid="{D9D2FEBB-F2C8-4739-AC29-3E698D2D058F}"/>
    <cellStyle name="Normal_060331 Bieu tinh chi thuong xuyen NSDP 2007 theo DM bc TTg" xfId="2" xr:uid="{00000000-0005-0000-0000-000004000000}"/>
    <cellStyle name="Normal_Sheet1" xfId="6" xr:uid="{5AD9E8F4-87DC-43E5-A044-C9A8FD312829}"/>
    <cellStyle name="Normal_Sheet1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Zalo%20Temp\TempDownloads\6.%20Bi&#7875;u%20k&#232;m%20Q&#272;%20ph&#226;n%20b&#7893;%202025%20(1).xlsx" TargetMode="External"/><Relationship Id="rId1" Type="http://schemas.openxmlformats.org/officeDocument/2006/relationships/externalLinkPath" Target="file:///C:\Users\DELL\AppData\Local\Temp\Zalo%20Temp\TempDownloads\6.%20Bi&#7875;u%20k&#232;m%20Q&#272;%20ph&#226;n%20b&#7893;%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
      <sheetName val="32"/>
      <sheetName val="16"/>
      <sheetName val="33"/>
      <sheetName val="35"/>
      <sheetName val="37"/>
      <sheetName val="47"/>
      <sheetName val="Đầu tư công"/>
      <sheetName val="Đặc thù"/>
      <sheetName val="Chi tiết GD"/>
      <sheetName val="Biểu 48"/>
      <sheetName val="Biểu 49"/>
      <sheetName val="HP"/>
      <sheetName val="Biểu 4.31"/>
      <sheetName val="Biểu 4.35"/>
      <sheetName val="Biểu 4.36"/>
      <sheetName val="Biểu 4.37"/>
      <sheetName val="Biểu 4.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56">
          <cell r="C456">
            <v>50400000</v>
          </cell>
        </row>
        <row r="457">
          <cell r="C457">
            <v>33696000</v>
          </cell>
        </row>
        <row r="458">
          <cell r="C458">
            <v>50515000</v>
          </cell>
        </row>
        <row r="459">
          <cell r="C459">
            <v>36901000</v>
          </cell>
        </row>
        <row r="460">
          <cell r="C460">
            <v>24300000</v>
          </cell>
        </row>
        <row r="461">
          <cell r="C461">
            <v>48400000</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I66"/>
  <sheetViews>
    <sheetView zoomScale="70" zoomScaleNormal="70" workbookViewId="0">
      <selection activeCell="I9" sqref="I9"/>
    </sheetView>
  </sheetViews>
  <sheetFormatPr defaultRowHeight="15.5" x14ac:dyDescent="0.35"/>
  <cols>
    <col min="1" max="1" width="8.7265625" style="110"/>
    <col min="2" max="2" width="1.1796875" style="110" customWidth="1"/>
    <col min="3" max="3" width="6.1796875" style="110" customWidth="1"/>
    <col min="4" max="4" width="80.36328125" style="110" customWidth="1"/>
    <col min="5" max="5" width="21.453125" style="172" customWidth="1"/>
    <col min="6" max="6" width="19.7265625" style="172" customWidth="1"/>
    <col min="7" max="7" width="19.90625" style="110" customWidth="1"/>
    <col min="8" max="8" width="9.1796875" style="110"/>
    <col min="9" max="9" width="18.453125" style="110" customWidth="1"/>
    <col min="10" max="258" width="9.1796875" style="110"/>
    <col min="259" max="259" width="7.1796875" style="110" customWidth="1"/>
    <col min="260" max="260" width="59.1796875" style="110" customWidth="1"/>
    <col min="261" max="261" width="19.26953125" style="110" customWidth="1"/>
    <col min="262" max="514" width="9.1796875" style="110"/>
    <col min="515" max="515" width="7.1796875" style="110" customWidth="1"/>
    <col min="516" max="516" width="59.1796875" style="110" customWidth="1"/>
    <col min="517" max="517" width="19.26953125" style="110" customWidth="1"/>
    <col min="518" max="770" width="9.1796875" style="110"/>
    <col min="771" max="771" width="7.1796875" style="110" customWidth="1"/>
    <col min="772" max="772" width="59.1796875" style="110" customWidth="1"/>
    <col min="773" max="773" width="19.26953125" style="110" customWidth="1"/>
    <col min="774" max="1026" width="9.1796875" style="110"/>
    <col min="1027" max="1027" width="7.1796875" style="110" customWidth="1"/>
    <col min="1028" max="1028" width="59.1796875" style="110" customWidth="1"/>
    <col min="1029" max="1029" width="19.26953125" style="110" customWidth="1"/>
    <col min="1030" max="1282" width="9.1796875" style="110"/>
    <col min="1283" max="1283" width="7.1796875" style="110" customWidth="1"/>
    <col min="1284" max="1284" width="59.1796875" style="110" customWidth="1"/>
    <col min="1285" max="1285" width="19.26953125" style="110" customWidth="1"/>
    <col min="1286" max="1538" width="9.1796875" style="110"/>
    <col min="1539" max="1539" width="7.1796875" style="110" customWidth="1"/>
    <col min="1540" max="1540" width="59.1796875" style="110" customWidth="1"/>
    <col min="1541" max="1541" width="19.26953125" style="110" customWidth="1"/>
    <col min="1542" max="1794" width="9.1796875" style="110"/>
    <col min="1795" max="1795" width="7.1796875" style="110" customWidth="1"/>
    <col min="1796" max="1796" width="59.1796875" style="110" customWidth="1"/>
    <col min="1797" max="1797" width="19.26953125" style="110" customWidth="1"/>
    <col min="1798" max="2050" width="9.1796875" style="110"/>
    <col min="2051" max="2051" width="7.1796875" style="110" customWidth="1"/>
    <col min="2052" max="2052" width="59.1796875" style="110" customWidth="1"/>
    <col min="2053" max="2053" width="19.26953125" style="110" customWidth="1"/>
    <col min="2054" max="2306" width="9.1796875" style="110"/>
    <col min="2307" max="2307" width="7.1796875" style="110" customWidth="1"/>
    <col min="2308" max="2308" width="59.1796875" style="110" customWidth="1"/>
    <col min="2309" max="2309" width="19.26953125" style="110" customWidth="1"/>
    <col min="2310" max="2562" width="9.1796875" style="110"/>
    <col min="2563" max="2563" width="7.1796875" style="110" customWidth="1"/>
    <col min="2564" max="2564" width="59.1796875" style="110" customWidth="1"/>
    <col min="2565" max="2565" width="19.26953125" style="110" customWidth="1"/>
    <col min="2566" max="2818" width="9.1796875" style="110"/>
    <col min="2819" max="2819" width="7.1796875" style="110" customWidth="1"/>
    <col min="2820" max="2820" width="59.1796875" style="110" customWidth="1"/>
    <col min="2821" max="2821" width="19.26953125" style="110" customWidth="1"/>
    <col min="2822" max="3074" width="9.1796875" style="110"/>
    <col min="3075" max="3075" width="7.1796875" style="110" customWidth="1"/>
    <col min="3076" max="3076" width="59.1796875" style="110" customWidth="1"/>
    <col min="3077" max="3077" width="19.26953125" style="110" customWidth="1"/>
    <col min="3078" max="3330" width="9.1796875" style="110"/>
    <col min="3331" max="3331" width="7.1796875" style="110" customWidth="1"/>
    <col min="3332" max="3332" width="59.1796875" style="110" customWidth="1"/>
    <col min="3333" max="3333" width="19.26953125" style="110" customWidth="1"/>
    <col min="3334" max="3586" width="9.1796875" style="110"/>
    <col min="3587" max="3587" width="7.1796875" style="110" customWidth="1"/>
    <col min="3588" max="3588" width="59.1796875" style="110" customWidth="1"/>
    <col min="3589" max="3589" width="19.26953125" style="110" customWidth="1"/>
    <col min="3590" max="3842" width="9.1796875" style="110"/>
    <col min="3843" max="3843" width="7.1796875" style="110" customWidth="1"/>
    <col min="3844" max="3844" width="59.1796875" style="110" customWidth="1"/>
    <col min="3845" max="3845" width="19.26953125" style="110" customWidth="1"/>
    <col min="3846" max="4098" width="9.1796875" style="110"/>
    <col min="4099" max="4099" width="7.1796875" style="110" customWidth="1"/>
    <col min="4100" max="4100" width="59.1796875" style="110" customWidth="1"/>
    <col min="4101" max="4101" width="19.26953125" style="110" customWidth="1"/>
    <col min="4102" max="4354" width="9.1796875" style="110"/>
    <col min="4355" max="4355" width="7.1796875" style="110" customWidth="1"/>
    <col min="4356" max="4356" width="59.1796875" style="110" customWidth="1"/>
    <col min="4357" max="4357" width="19.26953125" style="110" customWidth="1"/>
    <col min="4358" max="4610" width="9.1796875" style="110"/>
    <col min="4611" max="4611" width="7.1796875" style="110" customWidth="1"/>
    <col min="4612" max="4612" width="59.1796875" style="110" customWidth="1"/>
    <col min="4613" max="4613" width="19.26953125" style="110" customWidth="1"/>
    <col min="4614" max="4866" width="9.1796875" style="110"/>
    <col min="4867" max="4867" width="7.1796875" style="110" customWidth="1"/>
    <col min="4868" max="4868" width="59.1796875" style="110" customWidth="1"/>
    <col min="4869" max="4869" width="19.26953125" style="110" customWidth="1"/>
    <col min="4870" max="5122" width="9.1796875" style="110"/>
    <col min="5123" max="5123" width="7.1796875" style="110" customWidth="1"/>
    <col min="5124" max="5124" width="59.1796875" style="110" customWidth="1"/>
    <col min="5125" max="5125" width="19.26953125" style="110" customWidth="1"/>
    <col min="5126" max="5378" width="9.1796875" style="110"/>
    <col min="5379" max="5379" width="7.1796875" style="110" customWidth="1"/>
    <col min="5380" max="5380" width="59.1796875" style="110" customWidth="1"/>
    <col min="5381" max="5381" width="19.26953125" style="110" customWidth="1"/>
    <col min="5382" max="5634" width="9.1796875" style="110"/>
    <col min="5635" max="5635" width="7.1796875" style="110" customWidth="1"/>
    <col min="5636" max="5636" width="59.1796875" style="110" customWidth="1"/>
    <col min="5637" max="5637" width="19.26953125" style="110" customWidth="1"/>
    <col min="5638" max="5890" width="9.1796875" style="110"/>
    <col min="5891" max="5891" width="7.1796875" style="110" customWidth="1"/>
    <col min="5892" max="5892" width="59.1796875" style="110" customWidth="1"/>
    <col min="5893" max="5893" width="19.26953125" style="110" customWidth="1"/>
    <col min="5894" max="6146" width="9.1796875" style="110"/>
    <col min="6147" max="6147" width="7.1796875" style="110" customWidth="1"/>
    <col min="6148" max="6148" width="59.1796875" style="110" customWidth="1"/>
    <col min="6149" max="6149" width="19.26953125" style="110" customWidth="1"/>
    <col min="6150" max="6402" width="9.1796875" style="110"/>
    <col min="6403" max="6403" width="7.1796875" style="110" customWidth="1"/>
    <col min="6404" max="6404" width="59.1796875" style="110" customWidth="1"/>
    <col min="6405" max="6405" width="19.26953125" style="110" customWidth="1"/>
    <col min="6406" max="6658" width="9.1796875" style="110"/>
    <col min="6659" max="6659" width="7.1796875" style="110" customWidth="1"/>
    <col min="6660" max="6660" width="59.1796875" style="110" customWidth="1"/>
    <col min="6661" max="6661" width="19.26953125" style="110" customWidth="1"/>
    <col min="6662" max="6914" width="9.1796875" style="110"/>
    <col min="6915" max="6915" width="7.1796875" style="110" customWidth="1"/>
    <col min="6916" max="6916" width="59.1796875" style="110" customWidth="1"/>
    <col min="6917" max="6917" width="19.26953125" style="110" customWidth="1"/>
    <col min="6918" max="7170" width="9.1796875" style="110"/>
    <col min="7171" max="7171" width="7.1796875" style="110" customWidth="1"/>
    <col min="7172" max="7172" width="59.1796875" style="110" customWidth="1"/>
    <col min="7173" max="7173" width="19.26953125" style="110" customWidth="1"/>
    <col min="7174" max="7426" width="9.1796875" style="110"/>
    <col min="7427" max="7427" width="7.1796875" style="110" customWidth="1"/>
    <col min="7428" max="7428" width="59.1796875" style="110" customWidth="1"/>
    <col min="7429" max="7429" width="19.26953125" style="110" customWidth="1"/>
    <col min="7430" max="7682" width="9.1796875" style="110"/>
    <col min="7683" max="7683" width="7.1796875" style="110" customWidth="1"/>
    <col min="7684" max="7684" width="59.1796875" style="110" customWidth="1"/>
    <col min="7685" max="7685" width="19.26953125" style="110" customWidth="1"/>
    <col min="7686" max="7938" width="9.1796875" style="110"/>
    <col min="7939" max="7939" width="7.1796875" style="110" customWidth="1"/>
    <col min="7940" max="7940" width="59.1796875" style="110" customWidth="1"/>
    <col min="7941" max="7941" width="19.26953125" style="110" customWidth="1"/>
    <col min="7942" max="8194" width="9.1796875" style="110"/>
    <col min="8195" max="8195" width="7.1796875" style="110" customWidth="1"/>
    <col min="8196" max="8196" width="59.1796875" style="110" customWidth="1"/>
    <col min="8197" max="8197" width="19.26953125" style="110" customWidth="1"/>
    <col min="8198" max="8450" width="9.1796875" style="110"/>
    <col min="8451" max="8451" width="7.1796875" style="110" customWidth="1"/>
    <col min="8452" max="8452" width="59.1796875" style="110" customWidth="1"/>
    <col min="8453" max="8453" width="19.26953125" style="110" customWidth="1"/>
    <col min="8454" max="8706" width="9.1796875" style="110"/>
    <col min="8707" max="8707" width="7.1796875" style="110" customWidth="1"/>
    <col min="8708" max="8708" width="59.1796875" style="110" customWidth="1"/>
    <col min="8709" max="8709" width="19.26953125" style="110" customWidth="1"/>
    <col min="8710" max="8962" width="9.1796875" style="110"/>
    <col min="8963" max="8963" width="7.1796875" style="110" customWidth="1"/>
    <col min="8964" max="8964" width="59.1796875" style="110" customWidth="1"/>
    <col min="8965" max="8965" width="19.26953125" style="110" customWidth="1"/>
    <col min="8966" max="9218" width="9.1796875" style="110"/>
    <col min="9219" max="9219" width="7.1796875" style="110" customWidth="1"/>
    <col min="9220" max="9220" width="59.1796875" style="110" customWidth="1"/>
    <col min="9221" max="9221" width="19.26953125" style="110" customWidth="1"/>
    <col min="9222" max="9474" width="9.1796875" style="110"/>
    <col min="9475" max="9475" width="7.1796875" style="110" customWidth="1"/>
    <col min="9476" max="9476" width="59.1796875" style="110" customWidth="1"/>
    <col min="9477" max="9477" width="19.26953125" style="110" customWidth="1"/>
    <col min="9478" max="9730" width="9.1796875" style="110"/>
    <col min="9731" max="9731" width="7.1796875" style="110" customWidth="1"/>
    <col min="9732" max="9732" width="59.1796875" style="110" customWidth="1"/>
    <col min="9733" max="9733" width="19.26953125" style="110" customWidth="1"/>
    <col min="9734" max="9986" width="9.1796875" style="110"/>
    <col min="9987" max="9987" width="7.1796875" style="110" customWidth="1"/>
    <col min="9988" max="9988" width="59.1796875" style="110" customWidth="1"/>
    <col min="9989" max="9989" width="19.26953125" style="110" customWidth="1"/>
    <col min="9990" max="10242" width="9.1796875" style="110"/>
    <col min="10243" max="10243" width="7.1796875" style="110" customWidth="1"/>
    <col min="10244" max="10244" width="59.1796875" style="110" customWidth="1"/>
    <col min="10245" max="10245" width="19.26953125" style="110" customWidth="1"/>
    <col min="10246" max="10498" width="9.1796875" style="110"/>
    <col min="10499" max="10499" width="7.1796875" style="110" customWidth="1"/>
    <col min="10500" max="10500" width="59.1796875" style="110" customWidth="1"/>
    <col min="10501" max="10501" width="19.26953125" style="110" customWidth="1"/>
    <col min="10502" max="10754" width="9.1796875" style="110"/>
    <col min="10755" max="10755" width="7.1796875" style="110" customWidth="1"/>
    <col min="10756" max="10756" width="59.1796875" style="110" customWidth="1"/>
    <col min="10757" max="10757" width="19.26953125" style="110" customWidth="1"/>
    <col min="10758" max="11010" width="9.1796875" style="110"/>
    <col min="11011" max="11011" width="7.1796875" style="110" customWidth="1"/>
    <col min="11012" max="11012" width="59.1796875" style="110" customWidth="1"/>
    <col min="11013" max="11013" width="19.26953125" style="110" customWidth="1"/>
    <col min="11014" max="11266" width="9.1796875" style="110"/>
    <col min="11267" max="11267" width="7.1796875" style="110" customWidth="1"/>
    <col min="11268" max="11268" width="59.1796875" style="110" customWidth="1"/>
    <col min="11269" max="11269" width="19.26953125" style="110" customWidth="1"/>
    <col min="11270" max="11522" width="9.1796875" style="110"/>
    <col min="11523" max="11523" width="7.1796875" style="110" customWidth="1"/>
    <col min="11524" max="11524" width="59.1796875" style="110" customWidth="1"/>
    <col min="11525" max="11525" width="19.26953125" style="110" customWidth="1"/>
    <col min="11526" max="11778" width="9.1796875" style="110"/>
    <col min="11779" max="11779" width="7.1796875" style="110" customWidth="1"/>
    <col min="11780" max="11780" width="59.1796875" style="110" customWidth="1"/>
    <col min="11781" max="11781" width="19.26953125" style="110" customWidth="1"/>
    <col min="11782" max="12034" width="9.1796875" style="110"/>
    <col min="12035" max="12035" width="7.1796875" style="110" customWidth="1"/>
    <col min="12036" max="12036" width="59.1796875" style="110" customWidth="1"/>
    <col min="12037" max="12037" width="19.26953125" style="110" customWidth="1"/>
    <col min="12038" max="12290" width="9.1796875" style="110"/>
    <col min="12291" max="12291" width="7.1796875" style="110" customWidth="1"/>
    <col min="12292" max="12292" width="59.1796875" style="110" customWidth="1"/>
    <col min="12293" max="12293" width="19.26953125" style="110" customWidth="1"/>
    <col min="12294" max="12546" width="9.1796875" style="110"/>
    <col min="12547" max="12547" width="7.1796875" style="110" customWidth="1"/>
    <col min="12548" max="12548" width="59.1796875" style="110" customWidth="1"/>
    <col min="12549" max="12549" width="19.26953125" style="110" customWidth="1"/>
    <col min="12550" max="12802" width="9.1796875" style="110"/>
    <col min="12803" max="12803" width="7.1796875" style="110" customWidth="1"/>
    <col min="12804" max="12804" width="59.1796875" style="110" customWidth="1"/>
    <col min="12805" max="12805" width="19.26953125" style="110" customWidth="1"/>
    <col min="12806" max="13058" width="9.1796875" style="110"/>
    <col min="13059" max="13059" width="7.1796875" style="110" customWidth="1"/>
    <col min="13060" max="13060" width="59.1796875" style="110" customWidth="1"/>
    <col min="13061" max="13061" width="19.26953125" style="110" customWidth="1"/>
    <col min="13062" max="13314" width="9.1796875" style="110"/>
    <col min="13315" max="13315" width="7.1796875" style="110" customWidth="1"/>
    <col min="13316" max="13316" width="59.1796875" style="110" customWidth="1"/>
    <col min="13317" max="13317" width="19.26953125" style="110" customWidth="1"/>
    <col min="13318" max="13570" width="9.1796875" style="110"/>
    <col min="13571" max="13571" width="7.1796875" style="110" customWidth="1"/>
    <col min="13572" max="13572" width="59.1796875" style="110" customWidth="1"/>
    <col min="13573" max="13573" width="19.26953125" style="110" customWidth="1"/>
    <col min="13574" max="13826" width="9.1796875" style="110"/>
    <col min="13827" max="13827" width="7.1796875" style="110" customWidth="1"/>
    <col min="13828" max="13828" width="59.1796875" style="110" customWidth="1"/>
    <col min="13829" max="13829" width="19.26953125" style="110" customWidth="1"/>
    <col min="13830" max="14082" width="9.1796875" style="110"/>
    <col min="14083" max="14083" width="7.1796875" style="110" customWidth="1"/>
    <col min="14084" max="14084" width="59.1796875" style="110" customWidth="1"/>
    <col min="14085" max="14085" width="19.26953125" style="110" customWidth="1"/>
    <col min="14086" max="14338" width="9.1796875" style="110"/>
    <col min="14339" max="14339" width="7.1796875" style="110" customWidth="1"/>
    <col min="14340" max="14340" width="59.1796875" style="110" customWidth="1"/>
    <col min="14341" max="14341" width="19.26953125" style="110" customWidth="1"/>
    <col min="14342" max="14594" width="9.1796875" style="110"/>
    <col min="14595" max="14595" width="7.1796875" style="110" customWidth="1"/>
    <col min="14596" max="14596" width="59.1796875" style="110" customWidth="1"/>
    <col min="14597" max="14597" width="19.26953125" style="110" customWidth="1"/>
    <col min="14598" max="14850" width="9.1796875" style="110"/>
    <col min="14851" max="14851" width="7.1796875" style="110" customWidth="1"/>
    <col min="14852" max="14852" width="59.1796875" style="110" customWidth="1"/>
    <col min="14853" max="14853" width="19.26953125" style="110" customWidth="1"/>
    <col min="14854" max="15106" width="9.1796875" style="110"/>
    <col min="15107" max="15107" width="7.1796875" style="110" customWidth="1"/>
    <col min="15108" max="15108" width="59.1796875" style="110" customWidth="1"/>
    <col min="15109" max="15109" width="19.26953125" style="110" customWidth="1"/>
    <col min="15110" max="15362" width="9.1796875" style="110"/>
    <col min="15363" max="15363" width="7.1796875" style="110" customWidth="1"/>
    <col min="15364" max="15364" width="59.1796875" style="110" customWidth="1"/>
    <col min="15365" max="15365" width="19.26953125" style="110" customWidth="1"/>
    <col min="15366" max="15618" width="9.1796875" style="110"/>
    <col min="15619" max="15619" width="7.1796875" style="110" customWidth="1"/>
    <col min="15620" max="15620" width="59.1796875" style="110" customWidth="1"/>
    <col min="15621" max="15621" width="19.26953125" style="110" customWidth="1"/>
    <col min="15622" max="15874" width="9.1796875" style="110"/>
    <col min="15875" max="15875" width="7.1796875" style="110" customWidth="1"/>
    <col min="15876" max="15876" width="59.1796875" style="110" customWidth="1"/>
    <col min="15877" max="15877" width="19.26953125" style="110" customWidth="1"/>
    <col min="15878" max="16130" width="9.1796875" style="110"/>
    <col min="16131" max="16131" width="7.1796875" style="110" customWidth="1"/>
    <col min="16132" max="16132" width="59.1796875" style="110" customWidth="1"/>
    <col min="16133" max="16133" width="19.26953125" style="110" customWidth="1"/>
    <col min="16134" max="16383" width="9.1796875" style="110"/>
    <col min="16384" max="16384" width="9.1796875" style="110" customWidth="1"/>
  </cols>
  <sheetData>
    <row r="1" spans="3:9" x14ac:dyDescent="0.35">
      <c r="C1" s="223" t="s">
        <v>58</v>
      </c>
      <c r="D1" s="223"/>
      <c r="E1" s="170"/>
      <c r="F1" s="170"/>
      <c r="G1" s="40" t="s">
        <v>0</v>
      </c>
    </row>
    <row r="2" spans="3:9" x14ac:dyDescent="0.35">
      <c r="C2" s="171"/>
    </row>
    <row r="3" spans="3:9" x14ac:dyDescent="0.35">
      <c r="C3" s="224" t="s">
        <v>1</v>
      </c>
      <c r="D3" s="224"/>
      <c r="E3" s="224"/>
      <c r="F3" s="224"/>
      <c r="G3" s="224"/>
    </row>
    <row r="4" spans="3:9" x14ac:dyDescent="0.35">
      <c r="C4" s="224" t="s">
        <v>59</v>
      </c>
      <c r="D4" s="224"/>
      <c r="E4" s="224"/>
      <c r="F4" s="224"/>
      <c r="G4" s="224"/>
    </row>
    <row r="5" spans="3:9" x14ac:dyDescent="0.35">
      <c r="C5" s="224" t="s">
        <v>88</v>
      </c>
      <c r="D5" s="224"/>
      <c r="E5" s="224"/>
      <c r="F5" s="224"/>
      <c r="G5" s="224"/>
    </row>
    <row r="6" spans="3:9" x14ac:dyDescent="0.35">
      <c r="C6" s="224" t="s">
        <v>2</v>
      </c>
      <c r="D6" s="224"/>
      <c r="E6" s="224"/>
      <c r="F6" s="224"/>
      <c r="G6" s="224"/>
    </row>
    <row r="7" spans="3:9" x14ac:dyDescent="0.35">
      <c r="C7" s="222" t="s">
        <v>159</v>
      </c>
      <c r="D7" s="222"/>
      <c r="E7" s="222"/>
      <c r="F7" s="222"/>
      <c r="G7" s="222"/>
    </row>
    <row r="8" spans="3:9" x14ac:dyDescent="0.35">
      <c r="E8" s="173"/>
      <c r="F8" s="173"/>
    </row>
    <row r="9" spans="3:9" ht="67.5" customHeight="1" x14ac:dyDescent="0.35">
      <c r="C9" s="104" t="s">
        <v>4</v>
      </c>
      <c r="D9" s="104" t="s">
        <v>5</v>
      </c>
      <c r="E9" s="174" t="s">
        <v>158</v>
      </c>
      <c r="F9" s="174" t="s">
        <v>157</v>
      </c>
      <c r="G9" s="104" t="s">
        <v>156</v>
      </c>
    </row>
    <row r="10" spans="3:9" x14ac:dyDescent="0.35">
      <c r="C10" s="104" t="s">
        <v>7</v>
      </c>
      <c r="D10" s="106" t="s">
        <v>8</v>
      </c>
      <c r="E10" s="175"/>
      <c r="F10" s="175"/>
      <c r="G10" s="106"/>
    </row>
    <row r="11" spans="3:9" x14ac:dyDescent="0.35">
      <c r="C11" s="105">
        <v>1</v>
      </c>
      <c r="D11" s="109" t="s">
        <v>9</v>
      </c>
      <c r="E11" s="175"/>
      <c r="F11" s="175"/>
      <c r="G11" s="109"/>
    </row>
    <row r="12" spans="3:9" x14ac:dyDescent="0.35">
      <c r="C12" s="105">
        <v>2</v>
      </c>
      <c r="D12" s="109" t="s">
        <v>10</v>
      </c>
      <c r="E12" s="175"/>
      <c r="F12" s="175"/>
      <c r="G12" s="109"/>
    </row>
    <row r="13" spans="3:9" x14ac:dyDescent="0.35">
      <c r="C13" s="105">
        <v>3</v>
      </c>
      <c r="D13" s="109" t="s">
        <v>11</v>
      </c>
      <c r="E13" s="175"/>
      <c r="F13" s="175"/>
      <c r="G13" s="109"/>
    </row>
    <row r="14" spans="3:9" x14ac:dyDescent="0.35">
      <c r="C14" s="104" t="s">
        <v>12</v>
      </c>
      <c r="D14" s="106" t="s">
        <v>13</v>
      </c>
      <c r="E14" s="174">
        <f>E15+E39</f>
        <v>10687662738</v>
      </c>
      <c r="F14" s="174">
        <f t="shared" ref="F14" si="0">F15+F39</f>
        <v>9178362738</v>
      </c>
      <c r="G14" s="174">
        <f>G15+G39</f>
        <v>1509300000</v>
      </c>
      <c r="I14" s="176"/>
    </row>
    <row r="15" spans="3:9" x14ac:dyDescent="0.35">
      <c r="C15" s="104" t="s">
        <v>14</v>
      </c>
      <c r="D15" s="106" t="s">
        <v>15</v>
      </c>
      <c r="E15" s="174">
        <f>E16+E24+E28+E31+E36</f>
        <v>10562162738</v>
      </c>
      <c r="F15" s="174">
        <f>F16+F24+F28+F31+F36</f>
        <v>9178362738</v>
      </c>
      <c r="G15" s="174">
        <f>G16+G24+G28+G31+G36</f>
        <v>1383800000</v>
      </c>
      <c r="I15" s="221"/>
    </row>
    <row r="16" spans="3:9" x14ac:dyDescent="0.35">
      <c r="C16" s="104">
        <v>1</v>
      </c>
      <c r="D16" s="106" t="s">
        <v>16</v>
      </c>
      <c r="E16" s="174">
        <f>E17+E21+E23</f>
        <v>8182893738</v>
      </c>
      <c r="F16" s="174">
        <f>F17+F21+F23</f>
        <v>6799093738</v>
      </c>
      <c r="G16" s="174">
        <f>G17+G21+G23</f>
        <v>1383800000</v>
      </c>
      <c r="I16" s="176"/>
    </row>
    <row r="17" spans="3:9" x14ac:dyDescent="0.35">
      <c r="C17" s="105" t="s">
        <v>17</v>
      </c>
      <c r="D17" s="109" t="s">
        <v>18</v>
      </c>
      <c r="E17" s="175">
        <f>SUM(E18:E20)</f>
        <v>7372551738</v>
      </c>
      <c r="F17" s="107">
        <f>SUM(F18:F20)</f>
        <v>6415551738</v>
      </c>
      <c r="G17" s="107">
        <f>SUM(G18:G20)</f>
        <v>957000000</v>
      </c>
    </row>
    <row r="18" spans="3:9" x14ac:dyDescent="0.35">
      <c r="C18" s="177"/>
      <c r="D18" s="112" t="s">
        <v>19</v>
      </c>
      <c r="E18" s="199">
        <f>F18+G18</f>
        <v>4500511938</v>
      </c>
      <c r="F18" s="199">
        <v>4500511938</v>
      </c>
      <c r="G18" s="200"/>
    </row>
    <row r="19" spans="3:9" ht="31" x14ac:dyDescent="0.35">
      <c r="C19" s="178"/>
      <c r="D19" s="189" t="s">
        <v>20</v>
      </c>
      <c r="E19" s="199">
        <f t="shared" ref="E19" si="1">F19+G19</f>
        <v>166353400</v>
      </c>
      <c r="F19" s="199">
        <v>166353400</v>
      </c>
      <c r="G19" s="201"/>
    </row>
    <row r="20" spans="3:9" ht="15.5" customHeight="1" x14ac:dyDescent="0.35">
      <c r="C20" s="179"/>
      <c r="D20" s="189" t="s">
        <v>60</v>
      </c>
      <c r="E20" s="199">
        <f>F20+G20</f>
        <v>2705686400</v>
      </c>
      <c r="F20" s="199">
        <v>1748686400</v>
      </c>
      <c r="G20" s="187">
        <v>957000000</v>
      </c>
    </row>
    <row r="21" spans="3:9" x14ac:dyDescent="0.35">
      <c r="C21" s="44" t="s">
        <v>21</v>
      </c>
      <c r="D21" s="180" t="s">
        <v>22</v>
      </c>
      <c r="E21" s="175">
        <f>SUM(E22:E22)</f>
        <v>660542000</v>
      </c>
      <c r="F21" s="175">
        <f>SUM(F22:F22)</f>
        <v>280542000</v>
      </c>
      <c r="G21" s="181">
        <f>G22</f>
        <v>380000000</v>
      </c>
      <c r="I21" s="176"/>
    </row>
    <row r="22" spans="3:9" x14ac:dyDescent="0.35">
      <c r="C22" s="182"/>
      <c r="D22" s="189" t="s">
        <v>23</v>
      </c>
      <c r="E22" s="201">
        <f>F22+G22</f>
        <v>660542000</v>
      </c>
      <c r="F22" s="201">
        <v>280542000</v>
      </c>
      <c r="G22" s="201">
        <v>380000000</v>
      </c>
    </row>
    <row r="23" spans="3:9" ht="31" x14ac:dyDescent="0.35">
      <c r="C23" s="44" t="s">
        <v>24</v>
      </c>
      <c r="D23" s="180" t="s">
        <v>25</v>
      </c>
      <c r="E23" s="175">
        <f>F23+G23</f>
        <v>149800000</v>
      </c>
      <c r="F23" s="175">
        <v>103000000</v>
      </c>
      <c r="G23" s="175">
        <v>46800000</v>
      </c>
    </row>
    <row r="24" spans="3:9" x14ac:dyDescent="0.35">
      <c r="C24" s="183">
        <v>2</v>
      </c>
      <c r="D24" s="184" t="s">
        <v>26</v>
      </c>
      <c r="E24" s="185">
        <f>SUM(E25:E27)</f>
        <v>1667469000</v>
      </c>
      <c r="F24" s="185">
        <f>SUM(F25:F26)</f>
        <v>1667469000</v>
      </c>
      <c r="G24" s="185">
        <f>SUM(G25:G27)</f>
        <v>0</v>
      </c>
    </row>
    <row r="25" spans="3:9" x14ac:dyDescent="0.35">
      <c r="C25" s="44" t="s">
        <v>27</v>
      </c>
      <c r="D25" s="180" t="s">
        <v>28</v>
      </c>
      <c r="E25" s="186">
        <f>F25+G25</f>
        <v>1341716000</v>
      </c>
      <c r="F25" s="186">
        <v>1358704000</v>
      </c>
      <c r="G25" s="186">
        <v>-16988000</v>
      </c>
    </row>
    <row r="26" spans="3:9" x14ac:dyDescent="0.35">
      <c r="C26" s="105" t="s">
        <v>29</v>
      </c>
      <c r="D26" s="109" t="s">
        <v>30</v>
      </c>
      <c r="E26" s="186">
        <f>F26+G26</f>
        <v>308765000</v>
      </c>
      <c r="F26" s="186">
        <v>308765000</v>
      </c>
      <c r="G26" s="113"/>
    </row>
    <row r="27" spans="3:9" ht="31" x14ac:dyDescent="0.35">
      <c r="C27" s="105" t="s">
        <v>111</v>
      </c>
      <c r="D27" s="109" t="s">
        <v>25</v>
      </c>
      <c r="E27" s="186">
        <f>F27+G27</f>
        <v>16988000</v>
      </c>
      <c r="F27" s="186"/>
      <c r="G27" s="113">
        <v>16988000</v>
      </c>
    </row>
    <row r="28" spans="3:9" x14ac:dyDescent="0.35">
      <c r="C28" s="104">
        <v>3</v>
      </c>
      <c r="D28" s="106" t="s">
        <v>31</v>
      </c>
      <c r="E28" s="174">
        <f>SUM(E29:E30)</f>
        <v>490000000</v>
      </c>
      <c r="F28" s="108">
        <f>SUM(F29:F30)</f>
        <v>490000000</v>
      </c>
      <c r="G28" s="108">
        <f>SUM(G29:G30)</f>
        <v>0</v>
      </c>
    </row>
    <row r="29" spans="3:9" x14ac:dyDescent="0.35">
      <c r="C29" s="105" t="s">
        <v>32</v>
      </c>
      <c r="D29" s="109" t="s">
        <v>33</v>
      </c>
      <c r="E29" s="175">
        <v>424000000</v>
      </c>
      <c r="F29" s="175">
        <v>424000000</v>
      </c>
      <c r="G29" s="113"/>
    </row>
    <row r="30" spans="3:9" x14ac:dyDescent="0.35">
      <c r="C30" s="105" t="s">
        <v>34</v>
      </c>
      <c r="D30" s="109" t="s">
        <v>35</v>
      </c>
      <c r="E30" s="175">
        <v>66000000</v>
      </c>
      <c r="F30" s="175">
        <v>66000000</v>
      </c>
      <c r="G30" s="113"/>
    </row>
    <row r="31" spans="3:9" x14ac:dyDescent="0.35">
      <c r="C31" s="104">
        <v>4</v>
      </c>
      <c r="D31" s="106" t="s">
        <v>36</v>
      </c>
      <c r="E31" s="174">
        <f>E32+E33</f>
        <v>121800000</v>
      </c>
      <c r="F31" s="108">
        <f>F32+F33</f>
        <v>121800000</v>
      </c>
      <c r="G31" s="108"/>
    </row>
    <row r="32" spans="3:9" x14ac:dyDescent="0.35">
      <c r="C32" s="111" t="s">
        <v>37</v>
      </c>
      <c r="D32" s="109" t="s">
        <v>38</v>
      </c>
      <c r="E32" s="187"/>
      <c r="F32" s="188"/>
      <c r="G32" s="188"/>
    </row>
    <row r="33" spans="3:7" x14ac:dyDescent="0.35">
      <c r="C33" s="105" t="s">
        <v>39</v>
      </c>
      <c r="D33" s="180" t="s">
        <v>40</v>
      </c>
      <c r="E33" s="187">
        <f>E34+E35</f>
        <v>121800000</v>
      </c>
      <c r="F33" s="187">
        <f>F34+F35</f>
        <v>121800000</v>
      </c>
      <c r="G33" s="187"/>
    </row>
    <row r="34" spans="3:7" x14ac:dyDescent="0.35">
      <c r="C34" s="111"/>
      <c r="D34" s="112" t="s">
        <v>91</v>
      </c>
      <c r="E34" s="175">
        <v>84000000</v>
      </c>
      <c r="F34" s="175">
        <v>84000000</v>
      </c>
      <c r="G34" s="188"/>
    </row>
    <row r="35" spans="3:7" x14ac:dyDescent="0.35">
      <c r="C35" s="105"/>
      <c r="D35" s="189" t="s">
        <v>61</v>
      </c>
      <c r="E35" s="175">
        <v>37800000</v>
      </c>
      <c r="F35" s="175">
        <v>37800000</v>
      </c>
      <c r="G35" s="175"/>
    </row>
    <row r="36" spans="3:7" x14ac:dyDescent="0.35">
      <c r="C36" s="104">
        <v>5</v>
      </c>
      <c r="D36" s="106" t="s">
        <v>67</v>
      </c>
      <c r="E36" s="185">
        <f>E37+E38</f>
        <v>100000000</v>
      </c>
      <c r="F36" s="108">
        <f>F38</f>
        <v>100000000</v>
      </c>
      <c r="G36" s="108"/>
    </row>
    <row r="37" spans="3:7" ht="17" customHeight="1" x14ac:dyDescent="0.35">
      <c r="C37" s="105" t="s">
        <v>42</v>
      </c>
      <c r="D37" s="109" t="s">
        <v>38</v>
      </c>
      <c r="E37" s="181"/>
      <c r="F37" s="107"/>
      <c r="G37" s="107"/>
    </row>
    <row r="38" spans="3:7" ht="17" customHeight="1" x14ac:dyDescent="0.35">
      <c r="C38" s="105" t="s">
        <v>44</v>
      </c>
      <c r="D38" s="109" t="s">
        <v>68</v>
      </c>
      <c r="E38" s="186">
        <v>100000000</v>
      </c>
      <c r="F38" s="186">
        <v>100000000</v>
      </c>
      <c r="G38" s="113"/>
    </row>
    <row r="39" spans="3:7" ht="17" customHeight="1" x14ac:dyDescent="0.35">
      <c r="C39" s="190" t="s">
        <v>181</v>
      </c>
      <c r="D39" s="191" t="s">
        <v>182</v>
      </c>
      <c r="E39" s="192">
        <f>E40</f>
        <v>125500000</v>
      </c>
      <c r="F39" s="192">
        <f t="shared" ref="F39:G39" si="2">F40</f>
        <v>0</v>
      </c>
      <c r="G39" s="192">
        <f t="shared" si="2"/>
        <v>125500000</v>
      </c>
    </row>
    <row r="40" spans="3:7" ht="17" customHeight="1" x14ac:dyDescent="0.35">
      <c r="C40" s="190">
        <v>1</v>
      </c>
      <c r="D40" s="191" t="s">
        <v>185</v>
      </c>
      <c r="E40" s="192">
        <f>E42</f>
        <v>125500000</v>
      </c>
      <c r="F40" s="192">
        <f t="shared" ref="F40" si="3">F43</f>
        <v>0</v>
      </c>
      <c r="G40" s="192">
        <f>G43+G48</f>
        <v>125500000</v>
      </c>
    </row>
    <row r="41" spans="3:7" ht="24" customHeight="1" x14ac:dyDescent="0.35">
      <c r="C41" s="193"/>
      <c r="D41" s="147" t="s">
        <v>43</v>
      </c>
      <c r="E41" s="194"/>
      <c r="F41" s="194"/>
      <c r="G41" s="193"/>
    </row>
    <row r="42" spans="3:7" ht="25" customHeight="1" x14ac:dyDescent="0.35">
      <c r="C42" s="193"/>
      <c r="D42" s="147" t="s">
        <v>40</v>
      </c>
      <c r="E42" s="195">
        <f>G42</f>
        <v>125500000</v>
      </c>
      <c r="F42" s="195">
        <f t="shared" ref="F42" si="4">F44+F46</f>
        <v>0</v>
      </c>
      <c r="G42" s="195">
        <f>G43+G48</f>
        <v>125500000</v>
      </c>
    </row>
    <row r="43" spans="3:7" ht="37.5" customHeight="1" x14ac:dyDescent="0.35">
      <c r="C43" s="196" t="s">
        <v>17</v>
      </c>
      <c r="D43" s="197" t="s">
        <v>268</v>
      </c>
      <c r="E43" s="207">
        <f>E44+E46</f>
        <v>116500000</v>
      </c>
      <c r="F43" s="207"/>
      <c r="G43" s="207">
        <f t="shared" ref="G43" si="5">G44+G46</f>
        <v>116500000</v>
      </c>
    </row>
    <row r="44" spans="3:7" ht="24" customHeight="1" x14ac:dyDescent="0.35">
      <c r="C44" s="193"/>
      <c r="D44" s="148" t="s">
        <v>186</v>
      </c>
      <c r="E44" s="195">
        <f>E45</f>
        <v>111130000</v>
      </c>
      <c r="F44" s="195"/>
      <c r="G44" s="195">
        <f>G45</f>
        <v>111130000</v>
      </c>
    </row>
    <row r="45" spans="3:7" ht="77.5" customHeight="1" x14ac:dyDescent="0.35">
      <c r="C45" s="193"/>
      <c r="D45" s="198" t="s">
        <v>202</v>
      </c>
      <c r="E45" s="195">
        <f>F45+G45</f>
        <v>111130000</v>
      </c>
      <c r="F45" s="195"/>
      <c r="G45" s="195">
        <v>111130000</v>
      </c>
    </row>
    <row r="46" spans="3:7" ht="24" customHeight="1" x14ac:dyDescent="0.35">
      <c r="C46" s="193"/>
      <c r="D46" s="148" t="s">
        <v>188</v>
      </c>
      <c r="E46" s="195">
        <f>E47</f>
        <v>5370000</v>
      </c>
      <c r="F46" s="195"/>
      <c r="G46" s="195">
        <f t="shared" ref="G46" si="6">G47</f>
        <v>5370000</v>
      </c>
    </row>
    <row r="47" spans="3:7" ht="82.5" customHeight="1" x14ac:dyDescent="0.35">
      <c r="C47" s="193"/>
      <c r="D47" s="198" t="s">
        <v>203</v>
      </c>
      <c r="E47" s="195">
        <f t="shared" ref="E47" si="7">F47+G47</f>
        <v>5370000</v>
      </c>
      <c r="F47" s="195"/>
      <c r="G47" s="195">
        <v>5370000</v>
      </c>
    </row>
    <row r="48" spans="3:7" ht="29.5" customHeight="1" x14ac:dyDescent="0.35">
      <c r="C48" s="196" t="s">
        <v>21</v>
      </c>
      <c r="D48" s="197" t="s">
        <v>221</v>
      </c>
      <c r="E48" s="207">
        <f>E49</f>
        <v>9000000</v>
      </c>
      <c r="F48" s="207"/>
      <c r="G48" s="207">
        <f>G49</f>
        <v>9000000</v>
      </c>
    </row>
    <row r="49" spans="3:7" ht="24" customHeight="1" x14ac:dyDescent="0.35">
      <c r="C49" s="193"/>
      <c r="D49" s="148" t="s">
        <v>186</v>
      </c>
      <c r="E49" s="195">
        <f>E50+E53</f>
        <v>9000000</v>
      </c>
      <c r="F49" s="195">
        <f t="shared" ref="F49" si="8">F50+F53</f>
        <v>0</v>
      </c>
      <c r="G49" s="195">
        <f>G50+G53</f>
        <v>9000000</v>
      </c>
    </row>
    <row r="50" spans="3:7" ht="48" customHeight="1" x14ac:dyDescent="0.35">
      <c r="C50" s="193"/>
      <c r="D50" s="157" t="s">
        <v>219</v>
      </c>
      <c r="E50" s="195">
        <f>F50+G50</f>
        <v>8700000</v>
      </c>
      <c r="F50" s="195"/>
      <c r="G50" s="195">
        <f>G51</f>
        <v>8700000</v>
      </c>
    </row>
    <row r="51" spans="3:7" ht="49" customHeight="1" x14ac:dyDescent="0.35">
      <c r="C51" s="193"/>
      <c r="D51" s="150" t="s">
        <v>266</v>
      </c>
      <c r="E51" s="195">
        <v>8550000</v>
      </c>
      <c r="F51" s="195"/>
      <c r="G51" s="195">
        <v>8700000</v>
      </c>
    </row>
    <row r="52" spans="3:7" ht="24" customHeight="1" x14ac:dyDescent="0.35">
      <c r="C52" s="193"/>
      <c r="D52" s="148" t="s">
        <v>188</v>
      </c>
      <c r="E52" s="195">
        <f>E53+E56</f>
        <v>300000</v>
      </c>
      <c r="F52" s="195">
        <f t="shared" ref="F52" si="9">F53+F56</f>
        <v>0</v>
      </c>
      <c r="G52" s="195">
        <f>G53+G56</f>
        <v>300000</v>
      </c>
    </row>
    <row r="53" spans="3:7" ht="54" customHeight="1" x14ac:dyDescent="0.35">
      <c r="C53" s="193"/>
      <c r="D53" s="157" t="s">
        <v>267</v>
      </c>
      <c r="E53" s="195">
        <f t="shared" ref="E53" si="10">F53+G53</f>
        <v>300000</v>
      </c>
      <c r="F53" s="195"/>
      <c r="G53" s="195">
        <f>G54</f>
        <v>300000</v>
      </c>
    </row>
    <row r="54" spans="3:7" ht="52" customHeight="1" x14ac:dyDescent="0.35">
      <c r="C54" s="193"/>
      <c r="D54" s="150" t="s">
        <v>220</v>
      </c>
      <c r="E54" s="195">
        <v>450000</v>
      </c>
      <c r="F54" s="194"/>
      <c r="G54" s="206">
        <v>300000</v>
      </c>
    </row>
    <row r="66" ht="14.25" customHeight="1" x14ac:dyDescent="0.35"/>
  </sheetData>
  <mergeCells count="6">
    <mergeCell ref="C7:G7"/>
    <mergeCell ref="C1:D1"/>
    <mergeCell ref="C3:G3"/>
    <mergeCell ref="C4:G4"/>
    <mergeCell ref="C5:G5"/>
    <mergeCell ref="C6:G6"/>
  </mergeCells>
  <pageMargins left="0.28000000000000003" right="0.21" top="0.34" bottom="0.32" header="0.3" footer="0.3"/>
  <pageSetup paperSize="9" scale="83" orientation="landscape" verticalDpi="0" r:id="rId1"/>
  <rowBreaks count="1" manualBreakCount="1">
    <brk id="3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30C94-6610-441A-93D3-30A76B757B61}">
  <dimension ref="A1:Q71"/>
  <sheetViews>
    <sheetView topLeftCell="A2" zoomScale="66" zoomScaleNormal="66" workbookViewId="0">
      <selection activeCell="J81" sqref="J81"/>
    </sheetView>
  </sheetViews>
  <sheetFormatPr defaultRowHeight="14.5" x14ac:dyDescent="0.35"/>
  <cols>
    <col min="1" max="1" width="5.81640625" customWidth="1"/>
    <col min="2" max="2" width="39.81640625" customWidth="1"/>
    <col min="3" max="3" width="18.81640625" customWidth="1"/>
    <col min="4" max="4" width="16.08984375" customWidth="1"/>
    <col min="5" max="5" width="17.54296875" customWidth="1"/>
    <col min="6" max="6" width="16.08984375" customWidth="1"/>
    <col min="7" max="7" width="18.81640625" customWidth="1"/>
    <col min="8" max="17" width="16.08984375" customWidth="1"/>
    <col min="268" max="268" width="5.81640625" customWidth="1"/>
    <col min="269" max="269" width="39.81640625" customWidth="1"/>
    <col min="271" max="273" width="12.36328125" customWidth="1"/>
    <col min="524" max="524" width="5.81640625" customWidth="1"/>
    <col min="525" max="525" width="39.81640625" customWidth="1"/>
    <col min="527" max="529" width="12.36328125" customWidth="1"/>
    <col min="780" max="780" width="5.81640625" customWidth="1"/>
    <col min="781" max="781" width="39.81640625" customWidth="1"/>
    <col min="783" max="785" width="12.36328125" customWidth="1"/>
    <col min="1036" max="1036" width="5.81640625" customWidth="1"/>
    <col min="1037" max="1037" width="39.81640625" customWidth="1"/>
    <col min="1039" max="1041" width="12.36328125" customWidth="1"/>
    <col min="1292" max="1292" width="5.81640625" customWidth="1"/>
    <col min="1293" max="1293" width="39.81640625" customWidth="1"/>
    <col min="1295" max="1297" width="12.36328125" customWidth="1"/>
    <col min="1548" max="1548" width="5.81640625" customWidth="1"/>
    <col min="1549" max="1549" width="39.81640625" customWidth="1"/>
    <col min="1551" max="1553" width="12.36328125" customWidth="1"/>
    <col min="1804" max="1804" width="5.81640625" customWidth="1"/>
    <col min="1805" max="1805" width="39.81640625" customWidth="1"/>
    <col min="1807" max="1809" width="12.36328125" customWidth="1"/>
    <col min="2060" max="2060" width="5.81640625" customWidth="1"/>
    <col min="2061" max="2061" width="39.81640625" customWidth="1"/>
    <col min="2063" max="2065" width="12.36328125" customWidth="1"/>
    <col min="2316" max="2316" width="5.81640625" customWidth="1"/>
    <col min="2317" max="2317" width="39.81640625" customWidth="1"/>
    <col min="2319" max="2321" width="12.36328125" customWidth="1"/>
    <col min="2572" max="2572" width="5.81640625" customWidth="1"/>
    <col min="2573" max="2573" width="39.81640625" customWidth="1"/>
    <col min="2575" max="2577" width="12.36328125" customWidth="1"/>
    <col min="2828" max="2828" width="5.81640625" customWidth="1"/>
    <col min="2829" max="2829" width="39.81640625" customWidth="1"/>
    <col min="2831" max="2833" width="12.36328125" customWidth="1"/>
    <col min="3084" max="3084" width="5.81640625" customWidth="1"/>
    <col min="3085" max="3085" width="39.81640625" customWidth="1"/>
    <col min="3087" max="3089" width="12.36328125" customWidth="1"/>
    <col min="3340" max="3340" width="5.81640625" customWidth="1"/>
    <col min="3341" max="3341" width="39.81640625" customWidth="1"/>
    <col min="3343" max="3345" width="12.36328125" customWidth="1"/>
    <col min="3596" max="3596" width="5.81640625" customWidth="1"/>
    <col min="3597" max="3597" width="39.81640625" customWidth="1"/>
    <col min="3599" max="3601" width="12.36328125" customWidth="1"/>
    <col min="3852" max="3852" width="5.81640625" customWidth="1"/>
    <col min="3853" max="3853" width="39.81640625" customWidth="1"/>
    <col min="3855" max="3857" width="12.36328125" customWidth="1"/>
    <col min="4108" max="4108" width="5.81640625" customWidth="1"/>
    <col min="4109" max="4109" width="39.81640625" customWidth="1"/>
    <col min="4111" max="4113" width="12.36328125" customWidth="1"/>
    <col min="4364" max="4364" width="5.81640625" customWidth="1"/>
    <col min="4365" max="4365" width="39.81640625" customWidth="1"/>
    <col min="4367" max="4369" width="12.36328125" customWidth="1"/>
    <col min="4620" max="4620" width="5.81640625" customWidth="1"/>
    <col min="4621" max="4621" width="39.81640625" customWidth="1"/>
    <col min="4623" max="4625" width="12.36328125" customWidth="1"/>
    <col min="4876" max="4876" width="5.81640625" customWidth="1"/>
    <col min="4877" max="4877" width="39.81640625" customWidth="1"/>
    <col min="4879" max="4881" width="12.36328125" customWidth="1"/>
    <col min="5132" max="5132" width="5.81640625" customWidth="1"/>
    <col min="5133" max="5133" width="39.81640625" customWidth="1"/>
    <col min="5135" max="5137" width="12.36328125" customWidth="1"/>
    <col min="5388" max="5388" width="5.81640625" customWidth="1"/>
    <col min="5389" max="5389" width="39.81640625" customWidth="1"/>
    <col min="5391" max="5393" width="12.36328125" customWidth="1"/>
    <col min="5644" max="5644" width="5.81640625" customWidth="1"/>
    <col min="5645" max="5645" width="39.81640625" customWidth="1"/>
    <col min="5647" max="5649" width="12.36328125" customWidth="1"/>
    <col min="5900" max="5900" width="5.81640625" customWidth="1"/>
    <col min="5901" max="5901" width="39.81640625" customWidth="1"/>
    <col min="5903" max="5905" width="12.36328125" customWidth="1"/>
    <col min="6156" max="6156" width="5.81640625" customWidth="1"/>
    <col min="6157" max="6157" width="39.81640625" customWidth="1"/>
    <col min="6159" max="6161" width="12.36328125" customWidth="1"/>
    <col min="6412" max="6412" width="5.81640625" customWidth="1"/>
    <col min="6413" max="6413" width="39.81640625" customWidth="1"/>
    <col min="6415" max="6417" width="12.36328125" customWidth="1"/>
    <col min="6668" max="6668" width="5.81640625" customWidth="1"/>
    <col min="6669" max="6669" width="39.81640625" customWidth="1"/>
    <col min="6671" max="6673" width="12.36328125" customWidth="1"/>
    <col min="6924" max="6924" width="5.81640625" customWidth="1"/>
    <col min="6925" max="6925" width="39.81640625" customWidth="1"/>
    <col min="6927" max="6929" width="12.36328125" customWidth="1"/>
    <col min="7180" max="7180" width="5.81640625" customWidth="1"/>
    <col min="7181" max="7181" width="39.81640625" customWidth="1"/>
    <col min="7183" max="7185" width="12.36328125" customWidth="1"/>
    <col min="7436" max="7436" width="5.81640625" customWidth="1"/>
    <col min="7437" max="7437" width="39.81640625" customWidth="1"/>
    <col min="7439" max="7441" width="12.36328125" customWidth="1"/>
    <col min="7692" max="7692" width="5.81640625" customWidth="1"/>
    <col min="7693" max="7693" width="39.81640625" customWidth="1"/>
    <col min="7695" max="7697" width="12.36328125" customWidth="1"/>
    <col min="7948" max="7948" width="5.81640625" customWidth="1"/>
    <col min="7949" max="7949" width="39.81640625" customWidth="1"/>
    <col min="7951" max="7953" width="12.36328125" customWidth="1"/>
    <col min="8204" max="8204" width="5.81640625" customWidth="1"/>
    <col min="8205" max="8205" width="39.81640625" customWidth="1"/>
    <col min="8207" max="8209" width="12.36328125" customWidth="1"/>
    <col min="8460" max="8460" width="5.81640625" customWidth="1"/>
    <col min="8461" max="8461" width="39.81640625" customWidth="1"/>
    <col min="8463" max="8465" width="12.36328125" customWidth="1"/>
    <col min="8716" max="8716" width="5.81640625" customWidth="1"/>
    <col min="8717" max="8717" width="39.81640625" customWidth="1"/>
    <col min="8719" max="8721" width="12.36328125" customWidth="1"/>
    <col min="8972" max="8972" width="5.81640625" customWidth="1"/>
    <col min="8973" max="8973" width="39.81640625" customWidth="1"/>
    <col min="8975" max="8977" width="12.36328125" customWidth="1"/>
    <col min="9228" max="9228" width="5.81640625" customWidth="1"/>
    <col min="9229" max="9229" width="39.81640625" customWidth="1"/>
    <col min="9231" max="9233" width="12.36328125" customWidth="1"/>
    <col min="9484" max="9484" width="5.81640625" customWidth="1"/>
    <col min="9485" max="9485" width="39.81640625" customWidth="1"/>
    <col min="9487" max="9489" width="12.36328125" customWidth="1"/>
    <col min="9740" max="9740" width="5.81640625" customWidth="1"/>
    <col min="9741" max="9741" width="39.81640625" customWidth="1"/>
    <col min="9743" max="9745" width="12.36328125" customWidth="1"/>
    <col min="9996" max="9996" width="5.81640625" customWidth="1"/>
    <col min="9997" max="9997" width="39.81640625" customWidth="1"/>
    <col min="9999" max="10001" width="12.36328125" customWidth="1"/>
    <col min="10252" max="10252" width="5.81640625" customWidth="1"/>
    <col min="10253" max="10253" width="39.81640625" customWidth="1"/>
    <col min="10255" max="10257" width="12.36328125" customWidth="1"/>
    <col min="10508" max="10508" width="5.81640625" customWidth="1"/>
    <col min="10509" max="10509" width="39.81640625" customWidth="1"/>
    <col min="10511" max="10513" width="12.36328125" customWidth="1"/>
    <col min="10764" max="10764" width="5.81640625" customWidth="1"/>
    <col min="10765" max="10765" width="39.81640625" customWidth="1"/>
    <col min="10767" max="10769" width="12.36328125" customWidth="1"/>
    <col min="11020" max="11020" width="5.81640625" customWidth="1"/>
    <col min="11021" max="11021" width="39.81640625" customWidth="1"/>
    <col min="11023" max="11025" width="12.36328125" customWidth="1"/>
    <col min="11276" max="11276" width="5.81640625" customWidth="1"/>
    <col min="11277" max="11277" width="39.81640625" customWidth="1"/>
    <col min="11279" max="11281" width="12.36328125" customWidth="1"/>
    <col min="11532" max="11532" width="5.81640625" customWidth="1"/>
    <col min="11533" max="11533" width="39.81640625" customWidth="1"/>
    <col min="11535" max="11537" width="12.36328125" customWidth="1"/>
    <col min="11788" max="11788" width="5.81640625" customWidth="1"/>
    <col min="11789" max="11789" width="39.81640625" customWidth="1"/>
    <col min="11791" max="11793" width="12.36328125" customWidth="1"/>
    <col min="12044" max="12044" width="5.81640625" customWidth="1"/>
    <col min="12045" max="12045" width="39.81640625" customWidth="1"/>
    <col min="12047" max="12049" width="12.36328125" customWidth="1"/>
    <col min="12300" max="12300" width="5.81640625" customWidth="1"/>
    <col min="12301" max="12301" width="39.81640625" customWidth="1"/>
    <col min="12303" max="12305" width="12.36328125" customWidth="1"/>
    <col min="12556" max="12556" width="5.81640625" customWidth="1"/>
    <col min="12557" max="12557" width="39.81640625" customWidth="1"/>
    <col min="12559" max="12561" width="12.36328125" customWidth="1"/>
    <col min="12812" max="12812" width="5.81640625" customWidth="1"/>
    <col min="12813" max="12813" width="39.81640625" customWidth="1"/>
    <col min="12815" max="12817" width="12.36328125" customWidth="1"/>
    <col min="13068" max="13068" width="5.81640625" customWidth="1"/>
    <col min="13069" max="13069" width="39.81640625" customWidth="1"/>
    <col min="13071" max="13073" width="12.36328125" customWidth="1"/>
    <col min="13324" max="13324" width="5.81640625" customWidth="1"/>
    <col min="13325" max="13325" width="39.81640625" customWidth="1"/>
    <col min="13327" max="13329" width="12.36328125" customWidth="1"/>
    <col min="13580" max="13580" width="5.81640625" customWidth="1"/>
    <col min="13581" max="13581" width="39.81640625" customWidth="1"/>
    <col min="13583" max="13585" width="12.36328125" customWidth="1"/>
    <col min="13836" max="13836" width="5.81640625" customWidth="1"/>
    <col min="13837" max="13837" width="39.81640625" customWidth="1"/>
    <col min="13839" max="13841" width="12.36328125" customWidth="1"/>
    <col min="14092" max="14092" width="5.81640625" customWidth="1"/>
    <col min="14093" max="14093" width="39.81640625" customWidth="1"/>
    <col min="14095" max="14097" width="12.36328125" customWidth="1"/>
    <col min="14348" max="14348" width="5.81640625" customWidth="1"/>
    <col min="14349" max="14349" width="39.81640625" customWidth="1"/>
    <col min="14351" max="14353" width="12.36328125" customWidth="1"/>
    <col min="14604" max="14604" width="5.81640625" customWidth="1"/>
    <col min="14605" max="14605" width="39.81640625" customWidth="1"/>
    <col min="14607" max="14609" width="12.36328125" customWidth="1"/>
    <col min="14860" max="14860" width="5.81640625" customWidth="1"/>
    <col min="14861" max="14861" width="39.81640625" customWidth="1"/>
    <col min="14863" max="14865" width="12.36328125" customWidth="1"/>
    <col min="15116" max="15116" width="5.81640625" customWidth="1"/>
    <col min="15117" max="15117" width="39.81640625" customWidth="1"/>
    <col min="15119" max="15121" width="12.36328125" customWidth="1"/>
    <col min="15372" max="15372" width="5.81640625" customWidth="1"/>
    <col min="15373" max="15373" width="39.81640625" customWidth="1"/>
    <col min="15375" max="15377" width="12.36328125" customWidth="1"/>
    <col min="15628" max="15628" width="5.81640625" customWidth="1"/>
    <col min="15629" max="15629" width="39.81640625" customWidth="1"/>
    <col min="15631" max="15633" width="12.36328125" customWidth="1"/>
    <col min="15884" max="15884" width="5.81640625" customWidth="1"/>
    <col min="15885" max="15885" width="39.81640625" customWidth="1"/>
    <col min="15887" max="15889" width="12.36328125" customWidth="1"/>
    <col min="16140" max="16140" width="5.81640625" customWidth="1"/>
    <col min="16141" max="16141" width="39.81640625" customWidth="1"/>
    <col min="16143" max="16145" width="12.36328125" customWidth="1"/>
  </cols>
  <sheetData>
    <row r="1" spans="1:17" ht="15" x14ac:dyDescent="0.35">
      <c r="A1" s="209" t="s">
        <v>58</v>
      </c>
      <c r="F1" s="210"/>
      <c r="H1" s="210"/>
      <c r="I1" s="210"/>
      <c r="J1" s="210"/>
      <c r="K1" s="210"/>
      <c r="L1" s="210"/>
      <c r="M1" s="210"/>
      <c r="N1" s="210"/>
      <c r="O1" s="210"/>
      <c r="P1" s="224" t="s">
        <v>227</v>
      </c>
      <c r="Q1" s="224"/>
    </row>
    <row r="2" spans="1:17" ht="15" x14ac:dyDescent="0.35">
      <c r="A2" s="209"/>
      <c r="B2" s="209"/>
    </row>
    <row r="3" spans="1:17" ht="15" x14ac:dyDescent="0.35">
      <c r="A3" s="224" t="s">
        <v>228</v>
      </c>
      <c r="B3" s="224"/>
      <c r="C3" s="224"/>
      <c r="D3" s="224"/>
      <c r="E3" s="224"/>
      <c r="F3" s="224"/>
      <c r="G3" s="224"/>
      <c r="H3" s="224"/>
      <c r="I3" s="224"/>
      <c r="J3" s="224"/>
      <c r="K3" s="224"/>
      <c r="L3" s="224"/>
      <c r="M3" s="224"/>
      <c r="N3" s="224"/>
      <c r="O3" s="224"/>
      <c r="P3" s="224"/>
      <c r="Q3" s="224"/>
    </row>
    <row r="4" spans="1:17" ht="15.5" x14ac:dyDescent="0.35">
      <c r="A4" s="222" t="s">
        <v>229</v>
      </c>
      <c r="B4" s="222"/>
      <c r="C4" s="222"/>
      <c r="D4" s="222"/>
      <c r="E4" s="222"/>
      <c r="F4" s="222"/>
      <c r="G4" s="222"/>
      <c r="H4" s="222"/>
      <c r="I4" s="222"/>
      <c r="J4" s="222"/>
      <c r="K4" s="222"/>
      <c r="L4" s="222"/>
      <c r="M4" s="222"/>
      <c r="N4" s="222"/>
      <c r="O4" s="222"/>
      <c r="P4" s="222"/>
      <c r="Q4" s="222"/>
    </row>
    <row r="5" spans="1:17" ht="15.5" x14ac:dyDescent="0.35">
      <c r="A5" s="234"/>
      <c r="B5" s="234"/>
      <c r="C5" s="234"/>
      <c r="D5" s="234"/>
      <c r="E5" s="234"/>
      <c r="F5" s="234"/>
      <c r="G5" s="211"/>
      <c r="H5" s="211"/>
      <c r="I5" s="211"/>
      <c r="J5" s="211"/>
      <c r="K5" s="211"/>
      <c r="L5" s="211"/>
      <c r="M5" s="211"/>
      <c r="N5" s="211"/>
      <c r="O5" s="211"/>
      <c r="P5" s="211"/>
      <c r="Q5" s="211"/>
    </row>
    <row r="6" spans="1:17" ht="15.5" x14ac:dyDescent="0.35">
      <c r="F6" s="212"/>
      <c r="H6" s="212"/>
      <c r="I6" s="212"/>
      <c r="J6" s="212"/>
      <c r="K6" s="212"/>
      <c r="L6" s="212"/>
      <c r="M6" s="212"/>
      <c r="N6" s="212"/>
      <c r="O6" s="212"/>
      <c r="P6" s="212"/>
      <c r="Q6" s="212"/>
    </row>
    <row r="7" spans="1:17" ht="26.25" customHeight="1" x14ac:dyDescent="0.35">
      <c r="A7" s="235" t="s">
        <v>4</v>
      </c>
      <c r="B7" s="235" t="s">
        <v>5</v>
      </c>
      <c r="C7" s="235" t="s">
        <v>6</v>
      </c>
      <c r="D7" s="235" t="s">
        <v>230</v>
      </c>
      <c r="E7" s="235"/>
      <c r="F7" s="235"/>
      <c r="G7" s="235"/>
      <c r="H7" s="235"/>
      <c r="I7" s="235"/>
      <c r="J7" s="235"/>
      <c r="K7" s="235"/>
      <c r="L7" s="235"/>
      <c r="M7" s="235"/>
      <c r="N7" s="235"/>
      <c r="O7" s="235"/>
      <c r="P7" s="235"/>
      <c r="Q7" s="235"/>
    </row>
    <row r="8" spans="1:17" ht="50.25" customHeight="1" x14ac:dyDescent="0.35">
      <c r="A8" s="235"/>
      <c r="B8" s="235"/>
      <c r="C8" s="235"/>
      <c r="D8" s="104" t="s">
        <v>231</v>
      </c>
      <c r="E8" s="104" t="s">
        <v>232</v>
      </c>
      <c r="F8" s="104" t="s">
        <v>233</v>
      </c>
      <c r="G8" s="104" t="s">
        <v>234</v>
      </c>
      <c r="H8" s="104" t="s">
        <v>235</v>
      </c>
      <c r="I8" s="104" t="s">
        <v>236</v>
      </c>
      <c r="J8" s="104" t="s">
        <v>237</v>
      </c>
      <c r="K8" s="104" t="s">
        <v>238</v>
      </c>
      <c r="L8" s="104" t="s">
        <v>239</v>
      </c>
      <c r="M8" s="104" t="s">
        <v>240</v>
      </c>
      <c r="N8" s="104" t="s">
        <v>241</v>
      </c>
      <c r="O8" s="104" t="s">
        <v>242</v>
      </c>
      <c r="P8" s="104" t="s">
        <v>243</v>
      </c>
      <c r="Q8" s="104" t="s">
        <v>244</v>
      </c>
    </row>
    <row r="9" spans="1:17" ht="15.5" x14ac:dyDescent="0.35">
      <c r="A9" s="105" t="s">
        <v>14</v>
      </c>
      <c r="B9" s="105" t="s">
        <v>84</v>
      </c>
      <c r="C9" s="105">
        <v>1</v>
      </c>
      <c r="D9" s="105">
        <v>2</v>
      </c>
      <c r="E9" s="105">
        <v>3</v>
      </c>
      <c r="F9" s="105">
        <v>4</v>
      </c>
      <c r="G9" s="105">
        <v>5</v>
      </c>
      <c r="H9" s="105">
        <v>6</v>
      </c>
      <c r="I9" s="105">
        <v>7</v>
      </c>
      <c r="J9" s="105">
        <v>8</v>
      </c>
      <c r="K9" s="105">
        <v>9</v>
      </c>
      <c r="L9" s="105">
        <v>10</v>
      </c>
      <c r="M9" s="105">
        <v>11</v>
      </c>
      <c r="N9" s="105">
        <v>12</v>
      </c>
      <c r="O9" s="105">
        <v>13</v>
      </c>
      <c r="P9" s="105">
        <v>14</v>
      </c>
      <c r="Q9" s="105">
        <v>15</v>
      </c>
    </row>
    <row r="10" spans="1:17" ht="24" customHeight="1" x14ac:dyDescent="0.35">
      <c r="A10" s="104" t="s">
        <v>7</v>
      </c>
      <c r="B10" s="106" t="s">
        <v>245</v>
      </c>
      <c r="C10" s="107"/>
      <c r="D10" s="213"/>
      <c r="E10" s="213"/>
      <c r="F10" s="107"/>
      <c r="G10" s="107"/>
      <c r="H10" s="107"/>
      <c r="I10" s="107"/>
      <c r="J10" s="108"/>
      <c r="K10" s="108"/>
      <c r="L10" s="108"/>
      <c r="M10" s="108" t="e">
        <f t="shared" ref="M10:O10" si="0">M11+M20</f>
        <v>#REF!</v>
      </c>
      <c r="N10" s="108" t="e">
        <f t="shared" si="0"/>
        <v>#REF!</v>
      </c>
      <c r="O10" s="108" t="e">
        <f t="shared" si="0"/>
        <v>#REF!</v>
      </c>
      <c r="P10" s="108"/>
      <c r="Q10" s="108"/>
    </row>
    <row r="11" spans="1:17" s="110" customFormat="1" ht="15.5" x14ac:dyDescent="0.35">
      <c r="A11" s="105">
        <v>1</v>
      </c>
      <c r="B11" s="109" t="s">
        <v>9</v>
      </c>
      <c r="C11" s="107"/>
      <c r="D11" s="213"/>
      <c r="E11" s="107"/>
      <c r="F11" s="107"/>
      <c r="G11" s="107"/>
      <c r="H11" s="107"/>
      <c r="I11" s="107"/>
      <c r="J11" s="107"/>
      <c r="K11" s="107"/>
      <c r="L11" s="107"/>
      <c r="M11" s="107" t="e">
        <f>'[1]Biểu 48'!F396</f>
        <v>#REF!</v>
      </c>
      <c r="N11" s="107" t="e">
        <f>'[1]Biểu 48'!F446</f>
        <v>#REF!</v>
      </c>
      <c r="O11" s="107" t="e">
        <f>'[1]Biểu 48'!F496</f>
        <v>#REF!</v>
      </c>
      <c r="P11" s="107"/>
      <c r="Q11" s="107"/>
    </row>
    <row r="12" spans="1:17" s="110" customFormat="1" ht="15.5" hidden="1" x14ac:dyDescent="0.35">
      <c r="A12" s="105" t="s">
        <v>17</v>
      </c>
      <c r="B12" s="109" t="s">
        <v>93</v>
      </c>
      <c r="C12" s="107"/>
      <c r="D12" s="107"/>
      <c r="E12" s="107"/>
      <c r="F12" s="107"/>
      <c r="G12" s="107"/>
      <c r="H12" s="107"/>
      <c r="I12" s="107"/>
      <c r="J12" s="107"/>
      <c r="K12" s="107"/>
      <c r="L12" s="107"/>
      <c r="M12" s="107"/>
      <c r="N12" s="107" t="e">
        <f>'[1]Biểu 48'!F447</f>
        <v>#REF!</v>
      </c>
      <c r="O12" s="107" t="e">
        <f>'[1]Biểu 48'!G447</f>
        <v>#REF!</v>
      </c>
      <c r="P12" s="107"/>
      <c r="Q12" s="107"/>
    </row>
    <row r="13" spans="1:17" s="110" customFormat="1" ht="15.5" hidden="1" x14ac:dyDescent="0.35">
      <c r="A13" s="105"/>
      <c r="B13" s="109" t="s">
        <v>246</v>
      </c>
      <c r="C13" s="107"/>
      <c r="D13" s="107"/>
      <c r="E13" s="107"/>
      <c r="F13" s="107"/>
      <c r="G13" s="107"/>
      <c r="H13" s="107"/>
      <c r="I13" s="107"/>
      <c r="J13" s="107"/>
      <c r="K13" s="107"/>
      <c r="L13" s="107"/>
      <c r="M13" s="107"/>
      <c r="N13" s="107" t="e">
        <f>'[1]Biểu 48'!F448</f>
        <v>#REF!</v>
      </c>
      <c r="O13" s="107" t="e">
        <f>'[1]Biểu 48'!G448</f>
        <v>#REF!</v>
      </c>
      <c r="P13" s="107"/>
      <c r="Q13" s="107"/>
    </row>
    <row r="14" spans="1:17" s="110" customFormat="1" ht="15.5" hidden="1" x14ac:dyDescent="0.35">
      <c r="A14" s="105"/>
      <c r="B14" s="109" t="s">
        <v>247</v>
      </c>
      <c r="C14" s="107"/>
      <c r="D14" s="107"/>
      <c r="E14" s="107"/>
      <c r="F14" s="107"/>
      <c r="G14" s="107"/>
      <c r="H14" s="107"/>
      <c r="I14" s="107"/>
      <c r="J14" s="107"/>
      <c r="K14" s="107"/>
      <c r="L14" s="107"/>
      <c r="M14" s="107"/>
      <c r="N14" s="107" t="e">
        <f>'[1]Biểu 48'!F449</f>
        <v>#REF!</v>
      </c>
      <c r="O14" s="107" t="e">
        <f>'[1]Biểu 48'!G449</f>
        <v>#REF!</v>
      </c>
      <c r="P14" s="107"/>
      <c r="Q14" s="107"/>
    </row>
    <row r="15" spans="1:17" s="110" customFormat="1" ht="15.5" hidden="1" x14ac:dyDescent="0.35">
      <c r="A15" s="105"/>
      <c r="B15" s="109" t="s">
        <v>248</v>
      </c>
      <c r="C15" s="107"/>
      <c r="D15" s="107"/>
      <c r="E15" s="107"/>
      <c r="F15" s="107"/>
      <c r="G15" s="107"/>
      <c r="H15" s="107"/>
      <c r="I15" s="107"/>
      <c r="J15" s="107"/>
      <c r="K15" s="107"/>
      <c r="L15" s="107"/>
      <c r="M15" s="107"/>
      <c r="N15" s="107" t="e">
        <f>'[1]Biểu 48'!F450</f>
        <v>#REF!</v>
      </c>
      <c r="O15" s="107" t="e">
        <f>'[1]Biểu 48'!G450</f>
        <v>#REF!</v>
      </c>
      <c r="P15" s="107"/>
      <c r="Q15" s="107"/>
    </row>
    <row r="16" spans="1:17" s="110" customFormat="1" ht="15.5" hidden="1" x14ac:dyDescent="0.35">
      <c r="A16" s="105" t="s">
        <v>21</v>
      </c>
      <c r="B16" s="109" t="s">
        <v>94</v>
      </c>
      <c r="C16" s="107"/>
      <c r="D16" s="107"/>
      <c r="E16" s="107"/>
      <c r="F16" s="107"/>
      <c r="G16" s="107"/>
      <c r="H16" s="107"/>
      <c r="I16" s="107"/>
      <c r="J16" s="107"/>
      <c r="K16" s="107"/>
      <c r="L16" s="107"/>
      <c r="M16" s="107"/>
      <c r="N16" s="107" t="e">
        <f>'[1]Biểu 48'!F451</f>
        <v>#REF!</v>
      </c>
      <c r="O16" s="107" t="e">
        <f>'[1]Biểu 48'!G451</f>
        <v>#REF!</v>
      </c>
      <c r="P16" s="107"/>
      <c r="Q16" s="107"/>
    </row>
    <row r="17" spans="1:17" s="110" customFormat="1" ht="15.5" hidden="1" x14ac:dyDescent="0.35">
      <c r="A17" s="105"/>
      <c r="B17" s="109" t="s">
        <v>249</v>
      </c>
      <c r="C17" s="107"/>
      <c r="D17" s="107"/>
      <c r="E17" s="107"/>
      <c r="F17" s="107"/>
      <c r="G17" s="107"/>
      <c r="H17" s="107"/>
      <c r="I17" s="107"/>
      <c r="J17" s="107"/>
      <c r="K17" s="107"/>
      <c r="L17" s="107"/>
      <c r="M17" s="107"/>
      <c r="N17" s="107" t="e">
        <f>'[1]Biểu 48'!F452</f>
        <v>#REF!</v>
      </c>
      <c r="O17" s="107" t="e">
        <f>'[1]Biểu 48'!G452</f>
        <v>#REF!</v>
      </c>
      <c r="P17" s="107"/>
      <c r="Q17" s="107"/>
    </row>
    <row r="18" spans="1:17" s="110" customFormat="1" ht="15.5" hidden="1" x14ac:dyDescent="0.35">
      <c r="A18" s="105"/>
      <c r="B18" s="109" t="s">
        <v>250</v>
      </c>
      <c r="C18" s="107"/>
      <c r="D18" s="107"/>
      <c r="E18" s="107"/>
      <c r="F18" s="107"/>
      <c r="G18" s="107"/>
      <c r="H18" s="107"/>
      <c r="I18" s="107"/>
      <c r="J18" s="107"/>
      <c r="K18" s="107"/>
      <c r="L18" s="107"/>
      <c r="M18" s="107"/>
      <c r="N18" s="107" t="e">
        <f>'[1]Biểu 48'!F453</f>
        <v>#REF!</v>
      </c>
      <c r="O18" s="107" t="e">
        <f>'[1]Biểu 48'!G453</f>
        <v>#REF!</v>
      </c>
      <c r="P18" s="107"/>
      <c r="Q18" s="107"/>
    </row>
    <row r="19" spans="1:17" s="110" customFormat="1" ht="15.5" hidden="1" x14ac:dyDescent="0.35">
      <c r="A19" s="105"/>
      <c r="B19" s="109" t="s">
        <v>251</v>
      </c>
      <c r="C19" s="107"/>
      <c r="D19" s="107"/>
      <c r="E19" s="107"/>
      <c r="F19" s="107"/>
      <c r="G19" s="107"/>
      <c r="H19" s="107"/>
      <c r="I19" s="107"/>
      <c r="J19" s="107"/>
      <c r="K19" s="107"/>
      <c r="L19" s="107"/>
      <c r="M19" s="107"/>
      <c r="N19" s="107" t="e">
        <f>'[1]Biểu 48'!F454</f>
        <v>#REF!</v>
      </c>
      <c r="O19" s="107" t="e">
        <f>'[1]Biểu 48'!G454</f>
        <v>#REF!</v>
      </c>
      <c r="P19" s="107"/>
      <c r="Q19" s="107"/>
    </row>
    <row r="20" spans="1:17" s="110" customFormat="1" ht="15.5" x14ac:dyDescent="0.35">
      <c r="A20" s="105">
        <v>2</v>
      </c>
      <c r="B20" s="109" t="s">
        <v>10</v>
      </c>
      <c r="C20" s="107"/>
      <c r="D20" s="107"/>
      <c r="E20" s="107"/>
      <c r="F20" s="107"/>
      <c r="G20" s="107"/>
      <c r="H20" s="107"/>
      <c r="I20" s="107"/>
      <c r="J20" s="107"/>
      <c r="K20" s="107"/>
      <c r="L20" s="107"/>
      <c r="M20" s="107" t="e">
        <f>'[1]Biểu 48'!F397</f>
        <v>#REF!</v>
      </c>
      <c r="N20" s="107" t="e">
        <f>'[1]Biểu 48'!F447</f>
        <v>#REF!</v>
      </c>
      <c r="O20" s="107" t="e">
        <f>'[1]Biểu 48'!F497</f>
        <v>#REF!</v>
      </c>
      <c r="P20" s="107"/>
      <c r="Q20" s="107"/>
    </row>
    <row r="21" spans="1:17" s="110" customFormat="1" ht="15.5" hidden="1" x14ac:dyDescent="0.35">
      <c r="A21" s="111" t="s">
        <v>27</v>
      </c>
      <c r="B21" s="112" t="s">
        <v>252</v>
      </c>
      <c r="C21" s="107"/>
      <c r="D21" s="107"/>
      <c r="E21" s="107"/>
      <c r="F21" s="107"/>
      <c r="G21" s="107"/>
      <c r="H21" s="107"/>
      <c r="I21" s="107"/>
      <c r="J21" s="107"/>
      <c r="K21" s="107">
        <f>'[1]Biểu 48'!C456</f>
        <v>50400000</v>
      </c>
      <c r="L21" s="107" t="e">
        <f>'[1]Biểu 48'!D456</f>
        <v>#REF!</v>
      </c>
      <c r="M21" s="107"/>
      <c r="N21" s="107" t="e">
        <f>'[1]Biểu 48'!F456</f>
        <v>#REF!</v>
      </c>
      <c r="O21" s="107" t="e">
        <f>'[1]Biểu 48'!G456</f>
        <v>#REF!</v>
      </c>
      <c r="P21" s="107" t="e">
        <f>'[1]Biểu 48'!H456</f>
        <v>#REF!</v>
      </c>
      <c r="Q21" s="107" t="e">
        <f>'[1]Biểu 48'!I456</f>
        <v>#REF!</v>
      </c>
    </row>
    <row r="22" spans="1:17" s="110" customFormat="1" ht="15.5" hidden="1" x14ac:dyDescent="0.35">
      <c r="A22" s="105" t="s">
        <v>95</v>
      </c>
      <c r="B22" s="109" t="s">
        <v>43</v>
      </c>
      <c r="C22" s="107"/>
      <c r="D22" s="107"/>
      <c r="E22" s="107"/>
      <c r="F22" s="107"/>
      <c r="G22" s="107"/>
      <c r="H22" s="107"/>
      <c r="I22" s="107"/>
      <c r="J22" s="107"/>
      <c r="K22" s="107">
        <f>'[1]Biểu 48'!C457</f>
        <v>33696000</v>
      </c>
      <c r="L22" s="107" t="e">
        <f>'[1]Biểu 48'!D457</f>
        <v>#REF!</v>
      </c>
      <c r="M22" s="107"/>
      <c r="N22" s="107" t="e">
        <f>'[1]Biểu 48'!F457</f>
        <v>#REF!</v>
      </c>
      <c r="O22" s="107" t="e">
        <f>'[1]Biểu 48'!G457</f>
        <v>#REF!</v>
      </c>
      <c r="P22" s="107" t="e">
        <f>'[1]Biểu 48'!H457</f>
        <v>#REF!</v>
      </c>
      <c r="Q22" s="107" t="e">
        <f>'[1]Biểu 48'!I457</f>
        <v>#REF!</v>
      </c>
    </row>
    <row r="23" spans="1:17" s="110" customFormat="1" ht="15.5" hidden="1" x14ac:dyDescent="0.35">
      <c r="A23" s="105" t="s">
        <v>96</v>
      </c>
      <c r="B23" s="109" t="s">
        <v>40</v>
      </c>
      <c r="C23" s="107"/>
      <c r="D23" s="107"/>
      <c r="E23" s="107"/>
      <c r="F23" s="107"/>
      <c r="G23" s="107"/>
      <c r="H23" s="107"/>
      <c r="I23" s="107"/>
      <c r="J23" s="107"/>
      <c r="K23" s="107">
        <f>'[1]Biểu 48'!C458</f>
        <v>50515000</v>
      </c>
      <c r="L23" s="107" t="e">
        <f>'[1]Biểu 48'!D458</f>
        <v>#REF!</v>
      </c>
      <c r="M23" s="107"/>
      <c r="N23" s="107" t="e">
        <f>'[1]Biểu 48'!F458</f>
        <v>#REF!</v>
      </c>
      <c r="O23" s="107" t="e">
        <f>'[1]Biểu 48'!G458</f>
        <v>#REF!</v>
      </c>
      <c r="P23" s="107" t="e">
        <f>'[1]Biểu 48'!H458</f>
        <v>#REF!</v>
      </c>
      <c r="Q23" s="107" t="e">
        <f>'[1]Biểu 48'!I458</f>
        <v>#REF!</v>
      </c>
    </row>
    <row r="24" spans="1:17" s="110" customFormat="1" ht="15.5" hidden="1" x14ac:dyDescent="0.35">
      <c r="A24" s="111" t="s">
        <v>29</v>
      </c>
      <c r="B24" s="112" t="s">
        <v>16</v>
      </c>
      <c r="C24" s="107"/>
      <c r="D24" s="107"/>
      <c r="E24" s="107"/>
      <c r="F24" s="107"/>
      <c r="G24" s="107"/>
      <c r="H24" s="107"/>
      <c r="I24" s="107"/>
      <c r="J24" s="107"/>
      <c r="K24" s="107">
        <f>'[1]Biểu 48'!C459</f>
        <v>36901000</v>
      </c>
      <c r="L24" s="107" t="e">
        <f>'[1]Biểu 48'!D459</f>
        <v>#REF!</v>
      </c>
      <c r="M24" s="107"/>
      <c r="N24" s="107" t="e">
        <f>'[1]Biểu 48'!F459</f>
        <v>#REF!</v>
      </c>
      <c r="O24" s="107" t="e">
        <f>'[1]Biểu 48'!G459</f>
        <v>#REF!</v>
      </c>
      <c r="P24" s="107" t="e">
        <f>'[1]Biểu 48'!H459</f>
        <v>#REF!</v>
      </c>
      <c r="Q24" s="107" t="e">
        <f>'[1]Biểu 48'!I459</f>
        <v>#REF!</v>
      </c>
    </row>
    <row r="25" spans="1:17" s="110" customFormat="1" ht="15.5" hidden="1" x14ac:dyDescent="0.35">
      <c r="A25" s="105" t="s">
        <v>95</v>
      </c>
      <c r="B25" s="109" t="s">
        <v>18</v>
      </c>
      <c r="C25" s="107"/>
      <c r="D25" s="107"/>
      <c r="E25" s="107"/>
      <c r="F25" s="107"/>
      <c r="G25" s="107"/>
      <c r="H25" s="107"/>
      <c r="I25" s="107"/>
      <c r="J25" s="107"/>
      <c r="K25" s="107">
        <f>'[1]Biểu 48'!C460</f>
        <v>24300000</v>
      </c>
      <c r="L25" s="107" t="e">
        <f>'[1]Biểu 48'!D460</f>
        <v>#REF!</v>
      </c>
      <c r="M25" s="107"/>
      <c r="N25" s="107" t="e">
        <f>'[1]Biểu 48'!F460</f>
        <v>#REF!</v>
      </c>
      <c r="O25" s="107" t="e">
        <f>'[1]Biểu 48'!G460</f>
        <v>#REF!</v>
      </c>
      <c r="P25" s="107" t="e">
        <f>'[1]Biểu 48'!H460</f>
        <v>#REF!</v>
      </c>
      <c r="Q25" s="107" t="e">
        <f>'[1]Biểu 48'!I460</f>
        <v>#REF!</v>
      </c>
    </row>
    <row r="26" spans="1:17" s="110" customFormat="1" ht="15.5" hidden="1" x14ac:dyDescent="0.35">
      <c r="A26" s="105" t="s">
        <v>96</v>
      </c>
      <c r="B26" s="109" t="s">
        <v>22</v>
      </c>
      <c r="C26" s="107"/>
      <c r="D26" s="107"/>
      <c r="E26" s="107"/>
      <c r="F26" s="107"/>
      <c r="G26" s="107"/>
      <c r="H26" s="107"/>
      <c r="I26" s="107"/>
      <c r="J26" s="107"/>
      <c r="K26" s="107">
        <f>'[1]Biểu 48'!C461</f>
        <v>48400000</v>
      </c>
      <c r="L26" s="107" t="e">
        <f>'[1]Biểu 48'!D461</f>
        <v>#REF!</v>
      </c>
      <c r="M26" s="107"/>
      <c r="N26" s="107" t="e">
        <f>'[1]Biểu 48'!F461</f>
        <v>#REF!</v>
      </c>
      <c r="O26" s="107" t="e">
        <f>'[1]Biểu 48'!G461</f>
        <v>#REF!</v>
      </c>
      <c r="P26" s="107" t="e">
        <f>'[1]Biểu 48'!H461</f>
        <v>#REF!</v>
      </c>
      <c r="Q26" s="107" t="e">
        <f>'[1]Biểu 48'!I461</f>
        <v>#REF!</v>
      </c>
    </row>
    <row r="27" spans="1:17" s="110" customFormat="1" ht="15.5" x14ac:dyDescent="0.35">
      <c r="A27" s="105">
        <v>3</v>
      </c>
      <c r="B27" s="109" t="s">
        <v>11</v>
      </c>
      <c r="C27" s="107"/>
      <c r="D27" s="107"/>
      <c r="E27" s="107"/>
      <c r="F27" s="107"/>
      <c r="G27" s="107"/>
      <c r="H27" s="107"/>
      <c r="I27" s="107"/>
      <c r="J27" s="107"/>
      <c r="K27" s="107"/>
      <c r="L27" s="107"/>
      <c r="M27" s="107"/>
      <c r="N27" s="107"/>
      <c r="O27" s="107"/>
      <c r="P27" s="107"/>
      <c r="Q27" s="107"/>
    </row>
    <row r="28" spans="1:17" ht="15.5" hidden="1" x14ac:dyDescent="0.35">
      <c r="A28" s="214" t="s">
        <v>32</v>
      </c>
      <c r="B28" s="215" t="s">
        <v>93</v>
      </c>
      <c r="C28" s="107"/>
      <c r="D28" s="107"/>
      <c r="E28" s="107"/>
      <c r="F28" s="107"/>
      <c r="G28" s="107"/>
      <c r="H28" s="107"/>
      <c r="I28" s="107"/>
      <c r="J28" s="107"/>
      <c r="K28" s="107"/>
      <c r="L28" s="107"/>
      <c r="M28" s="107"/>
      <c r="N28" s="107"/>
      <c r="O28" s="107"/>
      <c r="P28" s="107"/>
      <c r="Q28" s="107"/>
    </row>
    <row r="29" spans="1:17" ht="15.5" hidden="1" x14ac:dyDescent="0.35">
      <c r="A29" s="105"/>
      <c r="B29" s="109" t="s">
        <v>246</v>
      </c>
      <c r="C29" s="107"/>
      <c r="D29" s="107"/>
      <c r="E29" s="107"/>
      <c r="F29" s="107"/>
      <c r="G29" s="107"/>
      <c r="H29" s="107"/>
      <c r="I29" s="107"/>
      <c r="J29" s="107"/>
      <c r="K29" s="107"/>
      <c r="L29" s="107"/>
      <c r="M29" s="107"/>
      <c r="N29" s="107"/>
      <c r="O29" s="107"/>
      <c r="P29" s="107"/>
      <c r="Q29" s="107"/>
    </row>
    <row r="30" spans="1:17" ht="15.5" hidden="1" x14ac:dyDescent="0.35">
      <c r="A30" s="105"/>
      <c r="B30" s="109" t="s">
        <v>247</v>
      </c>
      <c r="C30" s="107"/>
      <c r="D30" s="107"/>
      <c r="E30" s="107"/>
      <c r="F30" s="107"/>
      <c r="G30" s="107"/>
      <c r="H30" s="107"/>
      <c r="I30" s="107"/>
      <c r="J30" s="107"/>
      <c r="K30" s="107"/>
      <c r="L30" s="107"/>
      <c r="M30" s="107"/>
      <c r="N30" s="107"/>
      <c r="O30" s="107"/>
      <c r="P30" s="107"/>
      <c r="Q30" s="107"/>
    </row>
    <row r="31" spans="1:17" ht="15.5" hidden="1" x14ac:dyDescent="0.35">
      <c r="A31" s="105"/>
      <c r="B31" s="109" t="s">
        <v>253</v>
      </c>
      <c r="C31" s="107"/>
      <c r="D31" s="107"/>
      <c r="E31" s="107"/>
      <c r="F31" s="107"/>
      <c r="G31" s="107"/>
      <c r="H31" s="107"/>
      <c r="I31" s="107"/>
      <c r="J31" s="107"/>
      <c r="K31" s="107"/>
      <c r="L31" s="107"/>
      <c r="M31" s="107"/>
      <c r="N31" s="107"/>
      <c r="O31" s="107"/>
      <c r="P31" s="107"/>
      <c r="Q31" s="107"/>
    </row>
    <row r="32" spans="1:17" ht="15.5" hidden="1" x14ac:dyDescent="0.35">
      <c r="A32" s="214" t="s">
        <v>34</v>
      </c>
      <c r="B32" s="215" t="s">
        <v>94</v>
      </c>
      <c r="C32" s="107"/>
      <c r="D32" s="107"/>
      <c r="E32" s="107"/>
      <c r="F32" s="107"/>
      <c r="G32" s="107"/>
      <c r="H32" s="107"/>
      <c r="I32" s="107"/>
      <c r="J32" s="107"/>
      <c r="K32" s="107"/>
      <c r="L32" s="107"/>
      <c r="M32" s="107"/>
      <c r="N32" s="107"/>
      <c r="O32" s="107"/>
      <c r="P32" s="107"/>
      <c r="Q32" s="107"/>
    </row>
    <row r="33" spans="1:17" ht="15.5" hidden="1" x14ac:dyDescent="0.35">
      <c r="A33" s="105"/>
      <c r="B33" s="109" t="s">
        <v>249</v>
      </c>
      <c r="C33" s="107"/>
      <c r="D33" s="107"/>
      <c r="E33" s="107"/>
      <c r="F33" s="107"/>
      <c r="G33" s="107"/>
      <c r="H33" s="107"/>
      <c r="I33" s="107"/>
      <c r="J33" s="107"/>
      <c r="K33" s="107"/>
      <c r="L33" s="107"/>
      <c r="M33" s="107"/>
      <c r="N33" s="107"/>
      <c r="O33" s="107"/>
      <c r="P33" s="107"/>
      <c r="Q33" s="107"/>
    </row>
    <row r="34" spans="1:17" ht="15.5" hidden="1" x14ac:dyDescent="0.35">
      <c r="A34" s="105"/>
      <c r="B34" s="109" t="s">
        <v>250</v>
      </c>
      <c r="C34" s="107"/>
      <c r="D34" s="107"/>
      <c r="E34" s="107"/>
      <c r="F34" s="107"/>
      <c r="G34" s="107"/>
      <c r="H34" s="107"/>
      <c r="I34" s="107"/>
      <c r="J34" s="107"/>
      <c r="K34" s="107"/>
      <c r="L34" s="107"/>
      <c r="M34" s="107"/>
      <c r="N34" s="107"/>
      <c r="O34" s="107"/>
      <c r="P34" s="107"/>
      <c r="Q34" s="107"/>
    </row>
    <row r="35" spans="1:17" ht="15.5" hidden="1" x14ac:dyDescent="0.35">
      <c r="A35" s="105"/>
      <c r="B35" s="109" t="s">
        <v>254</v>
      </c>
      <c r="C35" s="107"/>
      <c r="D35" s="107"/>
      <c r="E35" s="107"/>
      <c r="F35" s="107"/>
      <c r="G35" s="107"/>
      <c r="H35" s="107"/>
      <c r="I35" s="107"/>
      <c r="J35" s="107"/>
      <c r="K35" s="107"/>
      <c r="L35" s="107"/>
      <c r="M35" s="107"/>
      <c r="N35" s="107"/>
      <c r="O35" s="107"/>
      <c r="P35" s="107"/>
      <c r="Q35" s="107"/>
    </row>
    <row r="36" spans="1:17" ht="15" x14ac:dyDescent="0.35">
      <c r="A36" s="104" t="s">
        <v>12</v>
      </c>
      <c r="B36" s="106" t="s">
        <v>97</v>
      </c>
      <c r="C36" s="108" t="e">
        <f>C37+C40+C43+C46+C52+C55+C58+C61+C64+C67</f>
        <v>#REF!</v>
      </c>
      <c r="D36" s="108">
        <f>D37+D40+D43+D46+D52+D55+D58+D61+D64+D67</f>
        <v>9178362738</v>
      </c>
      <c r="E36" s="108">
        <f t="shared" ref="E36:F36" si="1">E37+E40+E43+E46+E52+E55+E58+E61+E64</f>
        <v>2197521862</v>
      </c>
      <c r="F36" s="108">
        <f t="shared" si="1"/>
        <v>4354841243</v>
      </c>
      <c r="G36" s="108">
        <f>G37+G40+G43+G46+G52+G55+G58+G61+G64</f>
        <v>547052000</v>
      </c>
      <c r="H36" s="108" t="e">
        <f t="shared" ref="H36:Q36" si="2">H37+H40+H43+H46+H52+H55+H58+H61+H64</f>
        <v>#REF!</v>
      </c>
      <c r="I36" s="108" t="e">
        <f t="shared" si="2"/>
        <v>#REF!</v>
      </c>
      <c r="J36" s="108" t="e">
        <f t="shared" si="2"/>
        <v>#REF!</v>
      </c>
      <c r="K36" s="108" t="e">
        <f t="shared" si="2"/>
        <v>#REF!</v>
      </c>
      <c r="L36" s="108" t="e">
        <f t="shared" si="2"/>
        <v>#REF!</v>
      </c>
      <c r="M36" s="108" t="e">
        <f t="shared" si="2"/>
        <v>#REF!</v>
      </c>
      <c r="N36" s="108" t="e">
        <f t="shared" si="2"/>
        <v>#REF!</v>
      </c>
      <c r="O36" s="108" t="e">
        <f t="shared" si="2"/>
        <v>#REF!</v>
      </c>
      <c r="P36" s="108" t="e">
        <f t="shared" si="2"/>
        <v>#REF!</v>
      </c>
      <c r="Q36" s="108" t="e">
        <f t="shared" si="2"/>
        <v>#REF!</v>
      </c>
    </row>
    <row r="37" spans="1:17" ht="15" x14ac:dyDescent="0.35">
      <c r="A37" s="104">
        <v>1</v>
      </c>
      <c r="B37" s="106" t="s">
        <v>16</v>
      </c>
      <c r="C37" s="108">
        <f>C38+C39</f>
        <v>17783890055</v>
      </c>
      <c r="D37" s="108">
        <f>D38+D39</f>
        <v>6799093738</v>
      </c>
      <c r="E37" s="108">
        <f t="shared" ref="E37:F37" si="3">E38+E39</f>
        <v>1152000000</v>
      </c>
      <c r="F37" s="108">
        <f t="shared" si="3"/>
        <v>1351019914</v>
      </c>
      <c r="G37" s="108">
        <f>G38+G39</f>
        <v>547052000</v>
      </c>
      <c r="H37" s="108">
        <f t="shared" ref="H37" si="4">H38+H39</f>
        <v>4278334528</v>
      </c>
      <c r="I37" s="108">
        <f>I38+I39</f>
        <v>3656389875</v>
      </c>
      <c r="J37" s="108">
        <f t="shared" ref="J37:Q37" si="5">J38+J39</f>
        <v>0</v>
      </c>
      <c r="K37" s="108">
        <f t="shared" si="5"/>
        <v>0</v>
      </c>
      <c r="L37" s="108">
        <f t="shared" si="5"/>
        <v>0</v>
      </c>
      <c r="M37" s="108">
        <f t="shared" si="5"/>
        <v>0</v>
      </c>
      <c r="N37" s="108">
        <f t="shared" si="5"/>
        <v>0</v>
      </c>
      <c r="O37" s="108">
        <f t="shared" si="5"/>
        <v>0</v>
      </c>
      <c r="P37" s="108">
        <f t="shared" si="5"/>
        <v>0</v>
      </c>
      <c r="Q37" s="108">
        <f t="shared" si="5"/>
        <v>0</v>
      </c>
    </row>
    <row r="38" spans="1:17" ht="15.5" x14ac:dyDescent="0.35">
      <c r="A38" s="105" t="s">
        <v>17</v>
      </c>
      <c r="B38" s="109" t="s">
        <v>18</v>
      </c>
      <c r="C38" s="107">
        <f>SUM(D38:Q38)</f>
        <v>15978178141</v>
      </c>
      <c r="D38" s="216">
        <v>6415551738</v>
      </c>
      <c r="E38" s="113">
        <v>1020000000</v>
      </c>
      <c r="F38" s="216">
        <v>1015000000</v>
      </c>
      <c r="G38" s="216">
        <v>500000000</v>
      </c>
      <c r="H38" s="113">
        <v>3681874528</v>
      </c>
      <c r="I38" s="113">
        <v>3345751875</v>
      </c>
      <c r="J38" s="107"/>
      <c r="K38" s="107"/>
      <c r="L38" s="107"/>
      <c r="M38" s="107"/>
      <c r="N38" s="107"/>
      <c r="O38" s="107"/>
      <c r="P38" s="107"/>
      <c r="Q38" s="107"/>
    </row>
    <row r="39" spans="1:17" ht="15.5" x14ac:dyDescent="0.35">
      <c r="A39" s="105" t="s">
        <v>21</v>
      </c>
      <c r="B39" s="109" t="s">
        <v>22</v>
      </c>
      <c r="C39" s="107">
        <f>SUM(D39:Q39)</f>
        <v>1805711914</v>
      </c>
      <c r="D39" s="216">
        <v>383542000</v>
      </c>
      <c r="E39" s="216">
        <f>109000000+23000000</f>
        <v>132000000</v>
      </c>
      <c r="F39" s="216">
        <v>336019914</v>
      </c>
      <c r="G39" s="216">
        <v>47052000</v>
      </c>
      <c r="H39" s="216">
        <v>596460000</v>
      </c>
      <c r="I39" s="216">
        <v>310638000</v>
      </c>
      <c r="J39" s="107"/>
      <c r="K39" s="107"/>
      <c r="L39" s="107"/>
      <c r="M39" s="107"/>
      <c r="N39" s="107"/>
      <c r="O39" s="107"/>
      <c r="P39" s="107"/>
      <c r="Q39" s="107"/>
    </row>
    <row r="40" spans="1:17" ht="23" customHeight="1" x14ac:dyDescent="0.35">
      <c r="A40" s="104">
        <v>2</v>
      </c>
      <c r="B40" s="106" t="s">
        <v>255</v>
      </c>
      <c r="C40" s="108">
        <f>C41+C42</f>
        <v>23463992021</v>
      </c>
      <c r="D40" s="108">
        <f t="shared" ref="D40:Q40" si="6">D41+D42</f>
        <v>0</v>
      </c>
      <c r="E40" s="108">
        <f t="shared" si="6"/>
        <v>0</v>
      </c>
      <c r="F40" s="108">
        <f t="shared" si="6"/>
        <v>181800000</v>
      </c>
      <c r="G40" s="108">
        <f t="shared" si="6"/>
        <v>0</v>
      </c>
      <c r="H40" s="108">
        <f t="shared" si="6"/>
        <v>0</v>
      </c>
      <c r="I40" s="108">
        <f t="shared" si="6"/>
        <v>0</v>
      </c>
      <c r="J40" s="108">
        <f t="shared" si="6"/>
        <v>2671690135</v>
      </c>
      <c r="K40" s="108">
        <f t="shared" si="6"/>
        <v>1812206223</v>
      </c>
      <c r="L40" s="108">
        <f>L41+L42</f>
        <v>1742445688</v>
      </c>
      <c r="M40" s="108">
        <f t="shared" si="6"/>
        <v>3644597771</v>
      </c>
      <c r="N40" s="108">
        <f t="shared" si="6"/>
        <v>3291349381</v>
      </c>
      <c r="O40" s="108">
        <f t="shared" si="6"/>
        <v>3668953987</v>
      </c>
      <c r="P40" s="108">
        <f t="shared" si="6"/>
        <v>4343386791</v>
      </c>
      <c r="Q40" s="108">
        <f t="shared" si="6"/>
        <v>2107562045</v>
      </c>
    </row>
    <row r="41" spans="1:17" ht="15.5" x14ac:dyDescent="0.35">
      <c r="A41" s="105" t="s">
        <v>27</v>
      </c>
      <c r="B41" s="109" t="s">
        <v>43</v>
      </c>
      <c r="C41" s="107">
        <f>SUM(D41:Q41)</f>
        <v>18150859283</v>
      </c>
      <c r="D41" s="107"/>
      <c r="E41" s="107"/>
      <c r="F41" s="107"/>
      <c r="G41" s="213"/>
      <c r="H41" s="107"/>
      <c r="I41" s="107"/>
      <c r="J41" s="113">
        <v>2059402275</v>
      </c>
      <c r="K41" s="113">
        <v>1560935043</v>
      </c>
      <c r="L41" s="113">
        <v>1461297448</v>
      </c>
      <c r="M41" s="113">
        <v>2827440273</v>
      </c>
      <c r="N41" s="217">
        <v>2379694181</v>
      </c>
      <c r="O41" s="113">
        <v>2979215087</v>
      </c>
      <c r="P41" s="113">
        <v>3157387531</v>
      </c>
      <c r="Q41" s="113">
        <v>1725487445</v>
      </c>
    </row>
    <row r="42" spans="1:17" ht="15.5" x14ac:dyDescent="0.35">
      <c r="A42" s="105" t="s">
        <v>29</v>
      </c>
      <c r="B42" s="109" t="s">
        <v>40</v>
      </c>
      <c r="C42" s="107">
        <f>SUM(D42:Q42)</f>
        <v>5313132738</v>
      </c>
      <c r="D42" s="107"/>
      <c r="E42" s="107"/>
      <c r="F42" s="107">
        <v>181800000</v>
      </c>
      <c r="G42" s="107"/>
      <c r="H42" s="107"/>
      <c r="I42" s="107"/>
      <c r="J42" s="113">
        <v>612287860</v>
      </c>
      <c r="K42" s="113">
        <v>251271180</v>
      </c>
      <c r="L42" s="113">
        <v>281148240</v>
      </c>
      <c r="M42" s="113">
        <v>817157498</v>
      </c>
      <c r="N42" s="113">
        <v>911655200</v>
      </c>
      <c r="O42" s="113">
        <v>689738900</v>
      </c>
      <c r="P42" s="113">
        <v>1185999260</v>
      </c>
      <c r="Q42" s="113">
        <v>382074600</v>
      </c>
    </row>
    <row r="43" spans="1:17" ht="15" x14ac:dyDescent="0.35">
      <c r="A43" s="104">
        <v>3</v>
      </c>
      <c r="B43" s="106" t="s">
        <v>256</v>
      </c>
      <c r="C43" s="108" t="e">
        <f>C44+C45</f>
        <v>#REF!</v>
      </c>
      <c r="D43" s="108">
        <f t="shared" ref="D43" si="7">D44+D45</f>
        <v>121800000</v>
      </c>
      <c r="E43" s="108">
        <f>E44+E45</f>
        <v>273564000</v>
      </c>
      <c r="F43" s="108">
        <f>F44+F45</f>
        <v>2627301548</v>
      </c>
      <c r="G43" s="108"/>
      <c r="H43" s="108" t="e">
        <f t="shared" ref="H43:Q43" si="8">H44+H45</f>
        <v>#REF!</v>
      </c>
      <c r="I43" s="108" t="e">
        <f t="shared" si="8"/>
        <v>#REF!</v>
      </c>
      <c r="J43" s="108" t="e">
        <f t="shared" si="8"/>
        <v>#REF!</v>
      </c>
      <c r="K43" s="108" t="e">
        <f t="shared" si="8"/>
        <v>#REF!</v>
      </c>
      <c r="L43" s="108" t="e">
        <f t="shared" si="8"/>
        <v>#REF!</v>
      </c>
      <c r="M43" s="108" t="e">
        <f t="shared" si="8"/>
        <v>#REF!</v>
      </c>
      <c r="N43" s="108" t="e">
        <f t="shared" si="8"/>
        <v>#REF!</v>
      </c>
      <c r="O43" s="108" t="e">
        <f t="shared" si="8"/>
        <v>#REF!</v>
      </c>
      <c r="P43" s="108" t="e">
        <f t="shared" si="8"/>
        <v>#REF!</v>
      </c>
      <c r="Q43" s="108" t="e">
        <f t="shared" si="8"/>
        <v>#REF!</v>
      </c>
    </row>
    <row r="44" spans="1:17" ht="15.5" x14ac:dyDescent="0.35">
      <c r="A44" s="105" t="s">
        <v>32</v>
      </c>
      <c r="B44" s="109" t="s">
        <v>43</v>
      </c>
      <c r="C44" s="107">
        <f>SUM(D44:Q44)</f>
        <v>0</v>
      </c>
      <c r="D44" s="107"/>
      <c r="E44" s="107"/>
      <c r="F44" s="107"/>
      <c r="G44" s="107"/>
      <c r="H44" s="107"/>
      <c r="I44" s="107"/>
      <c r="J44" s="107"/>
      <c r="K44" s="107"/>
      <c r="L44" s="107"/>
      <c r="M44" s="107"/>
      <c r="N44" s="107"/>
      <c r="O44" s="107"/>
      <c r="P44" s="107"/>
      <c r="Q44" s="107"/>
    </row>
    <row r="45" spans="1:17" ht="15.5" x14ac:dyDescent="0.35">
      <c r="A45" s="105" t="s">
        <v>34</v>
      </c>
      <c r="B45" s="109" t="s">
        <v>40</v>
      </c>
      <c r="C45" s="107" t="e">
        <f>SUM(D45:Q45)</f>
        <v>#REF!</v>
      </c>
      <c r="D45" s="107">
        <v>121800000</v>
      </c>
      <c r="E45" s="107">
        <v>273564000</v>
      </c>
      <c r="F45" s="107">
        <v>2627301548</v>
      </c>
      <c r="G45" s="107"/>
      <c r="H45" s="107" t="e">
        <f>'[1]Biểu 48'!F179</f>
        <v>#REF!</v>
      </c>
      <c r="I45" s="107" t="e">
        <f>'[1]Biểu 48'!G179</f>
        <v>#REF!</v>
      </c>
      <c r="J45" s="107" t="e">
        <f>'[1]Biểu 48'!H179</f>
        <v>#REF!</v>
      </c>
      <c r="K45" s="107" t="e">
        <f>'[1]Biểu 48'!I179</f>
        <v>#REF!</v>
      </c>
      <c r="L45" s="107" t="e">
        <f>'[1]Biểu 48'!J179</f>
        <v>#REF!</v>
      </c>
      <c r="M45" s="107" t="e">
        <f>'[1]Biểu 48'!K179</f>
        <v>#REF!</v>
      </c>
      <c r="N45" s="107" t="e">
        <f>'[1]Biểu 48'!L179</f>
        <v>#REF!</v>
      </c>
      <c r="O45" s="107" t="e">
        <f>'[1]Biểu 48'!M179</f>
        <v>#REF!</v>
      </c>
      <c r="P45" s="107" t="e">
        <f>'[1]Biểu 48'!N179</f>
        <v>#REF!</v>
      </c>
      <c r="Q45" s="107" t="e">
        <f>'[1]Biểu 48'!O179</f>
        <v>#REF!</v>
      </c>
    </row>
    <row r="46" spans="1:17" ht="15" x14ac:dyDescent="0.35">
      <c r="A46" s="104">
        <v>4</v>
      </c>
      <c r="B46" s="106" t="s">
        <v>41</v>
      </c>
      <c r="C46" s="108">
        <f t="shared" ref="C46:Q46" si="9">C47+C48</f>
        <v>771957862</v>
      </c>
      <c r="D46" s="108">
        <f t="shared" si="9"/>
        <v>0</v>
      </c>
      <c r="E46" s="108">
        <f>E47+E48</f>
        <v>771957862</v>
      </c>
      <c r="F46" s="108">
        <f t="shared" si="9"/>
        <v>0</v>
      </c>
      <c r="G46" s="108">
        <f t="shared" si="9"/>
        <v>0</v>
      </c>
      <c r="H46" s="108">
        <f t="shared" si="9"/>
        <v>0</v>
      </c>
      <c r="I46" s="108">
        <f t="shared" si="9"/>
        <v>0</v>
      </c>
      <c r="J46" s="108">
        <f t="shared" si="9"/>
        <v>0</v>
      </c>
      <c r="K46" s="108">
        <f t="shared" si="9"/>
        <v>0</v>
      </c>
      <c r="L46" s="108">
        <f t="shared" si="9"/>
        <v>0</v>
      </c>
      <c r="M46" s="108">
        <f t="shared" si="9"/>
        <v>0</v>
      </c>
      <c r="N46" s="108">
        <f t="shared" si="9"/>
        <v>0</v>
      </c>
      <c r="O46" s="108">
        <f t="shared" si="9"/>
        <v>0</v>
      </c>
      <c r="P46" s="108">
        <f t="shared" si="9"/>
        <v>0</v>
      </c>
      <c r="Q46" s="108">
        <f t="shared" si="9"/>
        <v>0</v>
      </c>
    </row>
    <row r="47" spans="1:17" ht="15.5" x14ac:dyDescent="0.35">
      <c r="A47" s="105" t="s">
        <v>37</v>
      </c>
      <c r="B47" s="109" t="s">
        <v>43</v>
      </c>
      <c r="C47" s="107">
        <f>SUM(D47:Q47)</f>
        <v>0</v>
      </c>
      <c r="D47" s="107"/>
      <c r="E47" s="107"/>
      <c r="F47" s="107"/>
      <c r="G47" s="107"/>
      <c r="H47" s="107"/>
      <c r="I47" s="107"/>
      <c r="J47" s="107"/>
      <c r="K47" s="107"/>
      <c r="L47" s="107"/>
      <c r="M47" s="107"/>
      <c r="N47" s="107"/>
      <c r="O47" s="107"/>
      <c r="P47" s="107"/>
      <c r="Q47" s="107"/>
    </row>
    <row r="48" spans="1:17" ht="15.5" x14ac:dyDescent="0.35">
      <c r="A48" s="105" t="s">
        <v>39</v>
      </c>
      <c r="B48" s="109" t="s">
        <v>40</v>
      </c>
      <c r="C48" s="107">
        <f>SUM(D48:Q48)</f>
        <v>771957862</v>
      </c>
      <c r="D48" s="107"/>
      <c r="E48" s="107">
        <v>771957862</v>
      </c>
      <c r="F48" s="107"/>
      <c r="G48" s="107"/>
      <c r="H48" s="107"/>
      <c r="I48" s="107"/>
      <c r="J48" s="107"/>
      <c r="K48" s="107"/>
      <c r="L48" s="107"/>
      <c r="M48" s="107"/>
      <c r="N48" s="107"/>
      <c r="O48" s="107"/>
      <c r="P48" s="107"/>
      <c r="Q48" s="107"/>
    </row>
    <row r="49" spans="1:17" ht="15.5" hidden="1" x14ac:dyDescent="0.35">
      <c r="A49" s="104">
        <v>7</v>
      </c>
      <c r="B49" s="106" t="s">
        <v>257</v>
      </c>
      <c r="C49" s="107">
        <f>SUM(D49:Q49)</f>
        <v>0</v>
      </c>
      <c r="D49" s="107"/>
      <c r="E49" s="107"/>
      <c r="F49" s="107"/>
      <c r="G49" s="107"/>
      <c r="H49" s="107"/>
      <c r="I49" s="107"/>
      <c r="J49" s="107"/>
      <c r="K49" s="107"/>
      <c r="L49" s="107"/>
      <c r="M49" s="107"/>
      <c r="N49" s="107"/>
      <c r="O49" s="107"/>
      <c r="P49" s="107"/>
      <c r="Q49" s="107"/>
    </row>
    <row r="50" spans="1:17" ht="15.5" hidden="1" x14ac:dyDescent="0.35">
      <c r="A50" s="105" t="s">
        <v>98</v>
      </c>
      <c r="B50" s="109" t="s">
        <v>38</v>
      </c>
      <c r="C50" s="107">
        <f>SUM(D50:Q50)</f>
        <v>0</v>
      </c>
      <c r="D50" s="107"/>
      <c r="E50" s="107"/>
      <c r="F50" s="107"/>
      <c r="G50" s="107"/>
      <c r="H50" s="107"/>
      <c r="I50" s="107"/>
      <c r="J50" s="107"/>
      <c r="K50" s="107"/>
      <c r="L50" s="107"/>
      <c r="M50" s="107"/>
      <c r="N50" s="107"/>
      <c r="O50" s="107"/>
      <c r="P50" s="107"/>
      <c r="Q50" s="107"/>
    </row>
    <row r="51" spans="1:17" ht="15.5" hidden="1" x14ac:dyDescent="0.35">
      <c r="A51" s="105" t="s">
        <v>99</v>
      </c>
      <c r="B51" s="109" t="s">
        <v>40</v>
      </c>
      <c r="C51" s="107">
        <f>SUM(D51:Q51)</f>
        <v>0</v>
      </c>
      <c r="D51" s="107"/>
      <c r="E51" s="107"/>
      <c r="F51" s="107"/>
      <c r="G51" s="107"/>
      <c r="H51" s="107"/>
      <c r="I51" s="107"/>
      <c r="J51" s="107"/>
      <c r="K51" s="107"/>
      <c r="L51" s="107"/>
      <c r="M51" s="107"/>
      <c r="N51" s="107"/>
      <c r="O51" s="107"/>
      <c r="P51" s="107"/>
      <c r="Q51" s="107"/>
    </row>
    <row r="52" spans="1:17" ht="15" x14ac:dyDescent="0.35">
      <c r="A52" s="104">
        <v>5</v>
      </c>
      <c r="B52" s="106" t="s">
        <v>258</v>
      </c>
      <c r="C52" s="108">
        <f t="shared" ref="C52:D52" si="10">C53+C54</f>
        <v>56719781</v>
      </c>
      <c r="D52" s="108">
        <f t="shared" si="10"/>
        <v>0</v>
      </c>
      <c r="E52" s="108"/>
      <c r="F52" s="108">
        <f>F53+F54</f>
        <v>56719781</v>
      </c>
      <c r="G52" s="108">
        <f t="shared" ref="G52:Q52" si="11">G53+G54</f>
        <v>0</v>
      </c>
      <c r="H52" s="108">
        <f t="shared" si="11"/>
        <v>0</v>
      </c>
      <c r="I52" s="108">
        <f t="shared" si="11"/>
        <v>0</v>
      </c>
      <c r="J52" s="108">
        <f t="shared" si="11"/>
        <v>0</v>
      </c>
      <c r="K52" s="108">
        <f t="shared" si="11"/>
        <v>0</v>
      </c>
      <c r="L52" s="108">
        <f t="shared" si="11"/>
        <v>0</v>
      </c>
      <c r="M52" s="108">
        <f t="shared" si="11"/>
        <v>0</v>
      </c>
      <c r="N52" s="108">
        <f t="shared" si="11"/>
        <v>0</v>
      </c>
      <c r="O52" s="108">
        <f t="shared" si="11"/>
        <v>0</v>
      </c>
      <c r="P52" s="108">
        <f t="shared" si="11"/>
        <v>0</v>
      </c>
      <c r="Q52" s="108">
        <f t="shared" si="11"/>
        <v>0</v>
      </c>
    </row>
    <row r="53" spans="1:17" ht="15.5" x14ac:dyDescent="0.35">
      <c r="A53" s="105" t="s">
        <v>42</v>
      </c>
      <c r="B53" s="109" t="s">
        <v>43</v>
      </c>
      <c r="C53" s="107">
        <f>SUM(D53:Q53)</f>
        <v>0</v>
      </c>
      <c r="D53" s="107"/>
      <c r="E53" s="107"/>
      <c r="F53" s="107"/>
      <c r="G53" s="107"/>
      <c r="H53" s="107"/>
      <c r="I53" s="107"/>
      <c r="J53" s="107"/>
      <c r="K53" s="107"/>
      <c r="L53" s="107"/>
      <c r="M53" s="107"/>
      <c r="N53" s="107"/>
      <c r="O53" s="107"/>
      <c r="P53" s="107"/>
      <c r="Q53" s="107"/>
    </row>
    <row r="54" spans="1:17" ht="15.5" x14ac:dyDescent="0.35">
      <c r="A54" s="105" t="s">
        <v>44</v>
      </c>
      <c r="B54" s="109" t="s">
        <v>40</v>
      </c>
      <c r="C54" s="107">
        <f>SUM(D54:Q54)</f>
        <v>56719781</v>
      </c>
      <c r="D54" s="107"/>
      <c r="E54" s="107"/>
      <c r="F54" s="107">
        <v>56719781</v>
      </c>
      <c r="G54" s="107"/>
      <c r="H54" s="107"/>
      <c r="I54" s="107"/>
      <c r="J54" s="107"/>
      <c r="K54" s="107"/>
      <c r="L54" s="107"/>
      <c r="M54" s="107"/>
      <c r="N54" s="107"/>
      <c r="O54" s="107"/>
      <c r="P54" s="107"/>
      <c r="Q54" s="107"/>
    </row>
    <row r="55" spans="1:17" ht="15" x14ac:dyDescent="0.35">
      <c r="A55" s="104">
        <v>6</v>
      </c>
      <c r="B55" s="106" t="s">
        <v>49</v>
      </c>
      <c r="C55" s="108">
        <f t="shared" ref="C55:D55" si="12">C56+C57</f>
        <v>48000000</v>
      </c>
      <c r="D55" s="108">
        <f t="shared" si="12"/>
        <v>0</v>
      </c>
      <c r="E55" s="108"/>
      <c r="F55" s="108">
        <f>F56+F57</f>
        <v>48000000</v>
      </c>
      <c r="G55" s="108">
        <f t="shared" ref="G55:Q55" si="13">G56+G57</f>
        <v>0</v>
      </c>
      <c r="H55" s="108">
        <f t="shared" si="13"/>
        <v>0</v>
      </c>
      <c r="I55" s="108">
        <f t="shared" si="13"/>
        <v>0</v>
      </c>
      <c r="J55" s="108">
        <f t="shared" si="13"/>
        <v>0</v>
      </c>
      <c r="K55" s="108">
        <f t="shared" si="13"/>
        <v>0</v>
      </c>
      <c r="L55" s="108">
        <f t="shared" si="13"/>
        <v>0</v>
      </c>
      <c r="M55" s="108">
        <f t="shared" si="13"/>
        <v>0</v>
      </c>
      <c r="N55" s="108">
        <f t="shared" si="13"/>
        <v>0</v>
      </c>
      <c r="O55" s="108">
        <f t="shared" si="13"/>
        <v>0</v>
      </c>
      <c r="P55" s="108">
        <f t="shared" si="13"/>
        <v>0</v>
      </c>
      <c r="Q55" s="108">
        <f t="shared" si="13"/>
        <v>0</v>
      </c>
    </row>
    <row r="56" spans="1:17" ht="15.5" x14ac:dyDescent="0.35">
      <c r="A56" s="105" t="s">
        <v>46</v>
      </c>
      <c r="B56" s="109" t="s">
        <v>43</v>
      </c>
      <c r="C56" s="107">
        <f>SUM(D56:Q56)</f>
        <v>0</v>
      </c>
      <c r="D56" s="107"/>
      <c r="E56" s="107"/>
      <c r="F56" s="107"/>
      <c r="G56" s="107"/>
      <c r="H56" s="107"/>
      <c r="I56" s="107"/>
      <c r="J56" s="107"/>
      <c r="K56" s="107"/>
      <c r="L56" s="107"/>
      <c r="M56" s="107"/>
      <c r="N56" s="107"/>
      <c r="O56" s="107"/>
      <c r="P56" s="107"/>
      <c r="Q56" s="107"/>
    </row>
    <row r="57" spans="1:17" ht="15.5" x14ac:dyDescent="0.35">
      <c r="A57" s="105" t="s">
        <v>47</v>
      </c>
      <c r="B57" s="109" t="s">
        <v>40</v>
      </c>
      <c r="C57" s="107">
        <f>SUM(D57:Q57)</f>
        <v>48000000</v>
      </c>
      <c r="D57" s="107"/>
      <c r="E57" s="107"/>
      <c r="F57" s="107">
        <v>48000000</v>
      </c>
      <c r="G57" s="107"/>
      <c r="H57" s="107"/>
      <c r="I57" s="107"/>
      <c r="J57" s="107"/>
      <c r="K57" s="107"/>
      <c r="L57" s="107"/>
      <c r="M57" s="107"/>
      <c r="N57" s="107"/>
      <c r="O57" s="107"/>
      <c r="P57" s="107"/>
      <c r="Q57" s="107"/>
    </row>
    <row r="58" spans="1:17" ht="30" x14ac:dyDescent="0.35">
      <c r="A58" s="104">
        <v>7</v>
      </c>
      <c r="B58" s="106" t="s">
        <v>100</v>
      </c>
      <c r="C58" s="108">
        <f t="shared" ref="C58:D58" si="14">C59+C60</f>
        <v>90000000</v>
      </c>
      <c r="D58" s="108">
        <f t="shared" si="14"/>
        <v>0</v>
      </c>
      <c r="E58" s="108"/>
      <c r="F58" s="108">
        <f>F59+F60</f>
        <v>90000000</v>
      </c>
      <c r="G58" s="108">
        <f t="shared" ref="G58:Q58" si="15">G59+G60</f>
        <v>0</v>
      </c>
      <c r="H58" s="108">
        <f t="shared" si="15"/>
        <v>0</v>
      </c>
      <c r="I58" s="108">
        <f t="shared" si="15"/>
        <v>0</v>
      </c>
      <c r="J58" s="108">
        <f t="shared" si="15"/>
        <v>0</v>
      </c>
      <c r="K58" s="108">
        <f t="shared" si="15"/>
        <v>0</v>
      </c>
      <c r="L58" s="108">
        <f t="shared" si="15"/>
        <v>0</v>
      </c>
      <c r="M58" s="108">
        <f t="shared" si="15"/>
        <v>0</v>
      </c>
      <c r="N58" s="108">
        <f t="shared" si="15"/>
        <v>0</v>
      </c>
      <c r="O58" s="108">
        <f t="shared" si="15"/>
        <v>0</v>
      </c>
      <c r="P58" s="108">
        <f t="shared" si="15"/>
        <v>0</v>
      </c>
      <c r="Q58" s="108">
        <f t="shared" si="15"/>
        <v>0</v>
      </c>
    </row>
    <row r="59" spans="1:17" ht="15.5" x14ac:dyDescent="0.35">
      <c r="A59" s="105" t="s">
        <v>98</v>
      </c>
      <c r="B59" s="109" t="s">
        <v>43</v>
      </c>
      <c r="C59" s="107">
        <f>SUM(D59:Q59)</f>
        <v>0</v>
      </c>
      <c r="D59" s="107"/>
      <c r="E59" s="107"/>
      <c r="F59" s="107"/>
      <c r="G59" s="107"/>
      <c r="H59" s="107"/>
      <c r="I59" s="107"/>
      <c r="J59" s="107"/>
      <c r="K59" s="107"/>
      <c r="L59" s="107"/>
      <c r="M59" s="107"/>
      <c r="N59" s="107"/>
      <c r="O59" s="107"/>
      <c r="P59" s="107"/>
      <c r="Q59" s="107"/>
    </row>
    <row r="60" spans="1:17" ht="15.5" x14ac:dyDescent="0.35">
      <c r="A60" s="105" t="s">
        <v>99</v>
      </c>
      <c r="B60" s="109" t="s">
        <v>40</v>
      </c>
      <c r="C60" s="107">
        <f>SUM(D60:Q60)</f>
        <v>90000000</v>
      </c>
      <c r="D60" s="107"/>
      <c r="E60" s="107"/>
      <c r="F60" s="107">
        <v>90000000</v>
      </c>
      <c r="G60" s="107"/>
      <c r="H60" s="107"/>
      <c r="I60" s="107"/>
      <c r="J60" s="107"/>
      <c r="K60" s="107"/>
      <c r="L60" s="107"/>
      <c r="M60" s="107"/>
      <c r="N60" s="107"/>
      <c r="O60" s="107"/>
      <c r="P60" s="107"/>
      <c r="Q60" s="107"/>
    </row>
    <row r="61" spans="1:17" ht="15" x14ac:dyDescent="0.35">
      <c r="A61" s="104">
        <v>8</v>
      </c>
      <c r="B61" s="106" t="s">
        <v>26</v>
      </c>
      <c r="C61" s="108">
        <f>C62+C63</f>
        <v>1667469000</v>
      </c>
      <c r="D61" s="108">
        <f>D62+D63</f>
        <v>1667469000</v>
      </c>
      <c r="E61" s="108"/>
      <c r="F61" s="108">
        <f t="shared" ref="F61" si="16">F62+F63</f>
        <v>0</v>
      </c>
      <c r="G61" s="108"/>
      <c r="H61" s="108">
        <f t="shared" ref="H61:Q61" si="17">H62+H63</f>
        <v>0</v>
      </c>
      <c r="I61" s="108">
        <f t="shared" si="17"/>
        <v>0</v>
      </c>
      <c r="J61" s="108">
        <f t="shared" si="17"/>
        <v>0</v>
      </c>
      <c r="K61" s="108">
        <f t="shared" si="17"/>
        <v>0</v>
      </c>
      <c r="L61" s="108">
        <f t="shared" si="17"/>
        <v>0</v>
      </c>
      <c r="M61" s="108">
        <f t="shared" si="17"/>
        <v>0</v>
      </c>
      <c r="N61" s="108">
        <f t="shared" si="17"/>
        <v>0</v>
      </c>
      <c r="O61" s="108">
        <f t="shared" si="17"/>
        <v>0</v>
      </c>
      <c r="P61" s="108">
        <f t="shared" si="17"/>
        <v>0</v>
      </c>
      <c r="Q61" s="108">
        <f t="shared" si="17"/>
        <v>0</v>
      </c>
    </row>
    <row r="62" spans="1:17" ht="15.5" x14ac:dyDescent="0.35">
      <c r="A62" s="105" t="s">
        <v>259</v>
      </c>
      <c r="B62" s="109" t="s">
        <v>43</v>
      </c>
      <c r="C62" s="107">
        <f>SUM(D62:Q62)</f>
        <v>1358704000</v>
      </c>
      <c r="D62" s="113">
        <v>1358704000</v>
      </c>
      <c r="E62" s="107"/>
      <c r="F62" s="107"/>
      <c r="G62" s="107"/>
      <c r="H62" s="107"/>
      <c r="I62" s="107"/>
      <c r="J62" s="107"/>
      <c r="K62" s="107"/>
      <c r="L62" s="107"/>
      <c r="M62" s="107"/>
      <c r="N62" s="107"/>
      <c r="O62" s="107"/>
      <c r="P62" s="107"/>
      <c r="Q62" s="107"/>
    </row>
    <row r="63" spans="1:17" ht="15.5" x14ac:dyDescent="0.35">
      <c r="A63" s="105" t="s">
        <v>260</v>
      </c>
      <c r="B63" s="109" t="s">
        <v>40</v>
      </c>
      <c r="C63" s="107">
        <f>SUM(D63:Q63)</f>
        <v>308765000</v>
      </c>
      <c r="D63" s="113">
        <v>308765000</v>
      </c>
      <c r="E63" s="107"/>
      <c r="F63" s="107"/>
      <c r="G63" s="107"/>
      <c r="H63" s="107"/>
      <c r="I63" s="107"/>
      <c r="J63" s="107"/>
      <c r="K63" s="107"/>
      <c r="L63" s="107"/>
      <c r="M63" s="107"/>
      <c r="N63" s="107"/>
      <c r="O63" s="107"/>
      <c r="P63" s="107"/>
      <c r="Q63" s="107"/>
    </row>
    <row r="64" spans="1:17" ht="15" x14ac:dyDescent="0.35">
      <c r="A64" s="104">
        <v>9</v>
      </c>
      <c r="B64" s="106" t="s">
        <v>31</v>
      </c>
      <c r="C64" s="108">
        <f>C65+C66</f>
        <v>490000000</v>
      </c>
      <c r="D64" s="108">
        <f>D65+D66</f>
        <v>490000000</v>
      </c>
      <c r="E64" s="108"/>
      <c r="F64" s="108">
        <f t="shared" ref="F64" si="18">F65+F66</f>
        <v>0</v>
      </c>
      <c r="G64" s="108"/>
      <c r="H64" s="108">
        <f t="shared" ref="H64:Q64" si="19">H65+H66</f>
        <v>0</v>
      </c>
      <c r="I64" s="108">
        <f t="shared" si="19"/>
        <v>0</v>
      </c>
      <c r="J64" s="108">
        <f t="shared" si="19"/>
        <v>0</v>
      </c>
      <c r="K64" s="108">
        <f t="shared" si="19"/>
        <v>0</v>
      </c>
      <c r="L64" s="108">
        <f t="shared" si="19"/>
        <v>0</v>
      </c>
      <c r="M64" s="108">
        <f t="shared" si="19"/>
        <v>0</v>
      </c>
      <c r="N64" s="108">
        <f t="shared" si="19"/>
        <v>0</v>
      </c>
      <c r="O64" s="108">
        <f t="shared" si="19"/>
        <v>0</v>
      </c>
      <c r="P64" s="108">
        <f t="shared" si="19"/>
        <v>0</v>
      </c>
      <c r="Q64" s="108">
        <f t="shared" si="19"/>
        <v>0</v>
      </c>
    </row>
    <row r="65" spans="1:17" ht="15.5" x14ac:dyDescent="0.35">
      <c r="A65" s="105" t="s">
        <v>261</v>
      </c>
      <c r="B65" s="109" t="s">
        <v>43</v>
      </c>
      <c r="C65" s="107">
        <f>SUM(D65:Q65)</f>
        <v>424000000</v>
      </c>
      <c r="D65" s="107">
        <v>424000000</v>
      </c>
      <c r="E65" s="107"/>
      <c r="F65" s="107"/>
      <c r="G65" s="107"/>
      <c r="H65" s="107"/>
      <c r="I65" s="107"/>
      <c r="J65" s="107"/>
      <c r="K65" s="107"/>
      <c r="L65" s="107"/>
      <c r="M65" s="107"/>
      <c r="N65" s="107"/>
      <c r="O65" s="107"/>
      <c r="P65" s="107"/>
      <c r="Q65" s="107"/>
    </row>
    <row r="66" spans="1:17" ht="15.5" x14ac:dyDescent="0.35">
      <c r="A66" s="105" t="s">
        <v>262</v>
      </c>
      <c r="B66" s="109" t="s">
        <v>40</v>
      </c>
      <c r="C66" s="107">
        <f>SUM(D66:Q66)</f>
        <v>66000000</v>
      </c>
      <c r="D66" s="107">
        <v>66000000</v>
      </c>
      <c r="E66" s="107"/>
      <c r="F66" s="107"/>
      <c r="G66" s="107"/>
      <c r="H66" s="107"/>
      <c r="I66" s="107"/>
      <c r="J66" s="107"/>
      <c r="K66" s="107"/>
      <c r="L66" s="107"/>
      <c r="M66" s="107"/>
      <c r="N66" s="107"/>
      <c r="O66" s="107"/>
      <c r="P66" s="107"/>
      <c r="Q66" s="107"/>
    </row>
    <row r="67" spans="1:17" ht="15" x14ac:dyDescent="0.35">
      <c r="A67" s="104">
        <v>10</v>
      </c>
      <c r="B67" s="106" t="s">
        <v>67</v>
      </c>
      <c r="C67" s="108">
        <f>C68+C69</f>
        <v>100000000</v>
      </c>
      <c r="D67" s="108">
        <f>D68+D69</f>
        <v>100000000</v>
      </c>
      <c r="E67" s="108"/>
      <c r="F67" s="108">
        <f t="shared" ref="F67" si="20">F68+F69</f>
        <v>0</v>
      </c>
      <c r="G67" s="108"/>
      <c r="H67" s="108">
        <f t="shared" ref="H67:Q67" si="21">H68+H69</f>
        <v>0</v>
      </c>
      <c r="I67" s="108">
        <f t="shared" si="21"/>
        <v>0</v>
      </c>
      <c r="J67" s="108">
        <f t="shared" si="21"/>
        <v>0</v>
      </c>
      <c r="K67" s="108">
        <f t="shared" si="21"/>
        <v>0</v>
      </c>
      <c r="L67" s="108">
        <f t="shared" si="21"/>
        <v>0</v>
      </c>
      <c r="M67" s="108">
        <f t="shared" si="21"/>
        <v>0</v>
      </c>
      <c r="N67" s="108">
        <f t="shared" si="21"/>
        <v>0</v>
      </c>
      <c r="O67" s="108">
        <f t="shared" si="21"/>
        <v>0</v>
      </c>
      <c r="P67" s="108">
        <f t="shared" si="21"/>
        <v>0</v>
      </c>
      <c r="Q67" s="108">
        <f t="shared" si="21"/>
        <v>0</v>
      </c>
    </row>
    <row r="68" spans="1:17" ht="15.5" x14ac:dyDescent="0.35">
      <c r="A68" s="105" t="s">
        <v>263</v>
      </c>
      <c r="B68" s="109" t="s">
        <v>43</v>
      </c>
      <c r="C68" s="107">
        <f>SUM(D68:Q68)</f>
        <v>0</v>
      </c>
      <c r="D68" s="107"/>
      <c r="E68" s="107"/>
      <c r="F68" s="107"/>
      <c r="G68" s="107"/>
      <c r="H68" s="107"/>
      <c r="I68" s="107"/>
      <c r="J68" s="107"/>
      <c r="K68" s="107"/>
      <c r="L68" s="107"/>
      <c r="M68" s="107"/>
      <c r="N68" s="107"/>
      <c r="O68" s="107"/>
      <c r="P68" s="107"/>
      <c r="Q68" s="107"/>
    </row>
    <row r="69" spans="1:17" ht="15.5" x14ac:dyDescent="0.35">
      <c r="A69" s="105">
        <v>102</v>
      </c>
      <c r="B69" s="109" t="s">
        <v>40</v>
      </c>
      <c r="C69" s="107">
        <f>SUM(D69:Q69)</f>
        <v>100000000</v>
      </c>
      <c r="D69" s="107">
        <v>100000000</v>
      </c>
      <c r="E69" s="107"/>
      <c r="F69" s="107"/>
      <c r="G69" s="107"/>
      <c r="H69" s="107"/>
      <c r="I69" s="107"/>
      <c r="J69" s="107"/>
      <c r="K69" s="107"/>
      <c r="L69" s="107"/>
      <c r="M69" s="107"/>
      <c r="N69" s="107"/>
      <c r="O69" s="107"/>
      <c r="P69" s="107"/>
      <c r="Q69" s="107"/>
    </row>
    <row r="70" spans="1:17" ht="15.5" x14ac:dyDescent="0.35">
      <c r="A70" s="105"/>
      <c r="B70" s="106" t="s">
        <v>264</v>
      </c>
      <c r="C70" s="107"/>
      <c r="D70" s="218">
        <v>1154869</v>
      </c>
      <c r="E70" s="218">
        <v>1155341</v>
      </c>
      <c r="F70" s="218">
        <v>1165665</v>
      </c>
      <c r="G70" s="218">
        <v>1155342</v>
      </c>
      <c r="H70" s="218">
        <v>1155338</v>
      </c>
      <c r="I70" s="218">
        <v>1155337</v>
      </c>
      <c r="J70" s="218">
        <v>1103246</v>
      </c>
      <c r="K70" s="218">
        <v>1102274</v>
      </c>
      <c r="L70" s="218">
        <v>1103247</v>
      </c>
      <c r="M70" s="218">
        <v>1103256</v>
      </c>
      <c r="N70" s="218">
        <v>1094985</v>
      </c>
      <c r="O70" s="218">
        <v>1094991</v>
      </c>
      <c r="P70" s="218">
        <v>1103261</v>
      </c>
      <c r="Q70" s="218">
        <v>1094991</v>
      </c>
    </row>
    <row r="71" spans="1:17" ht="15.5" x14ac:dyDescent="0.35">
      <c r="A71" s="105"/>
      <c r="B71" s="106" t="s">
        <v>265</v>
      </c>
      <c r="C71" s="107"/>
      <c r="D71" s="218">
        <v>2271</v>
      </c>
      <c r="E71" s="218">
        <v>2271</v>
      </c>
      <c r="F71" s="218">
        <v>2271</v>
      </c>
      <c r="G71" s="218">
        <v>2271</v>
      </c>
      <c r="H71" s="218">
        <v>2271</v>
      </c>
      <c r="I71" s="218">
        <v>2271</v>
      </c>
      <c r="J71" s="218">
        <v>2271</v>
      </c>
      <c r="K71" s="218">
        <v>2271</v>
      </c>
      <c r="L71" s="218">
        <v>2271</v>
      </c>
      <c r="M71" s="218">
        <v>2271</v>
      </c>
      <c r="N71" s="218">
        <v>2271</v>
      </c>
      <c r="O71" s="218">
        <v>2271</v>
      </c>
      <c r="P71" s="218">
        <v>2271</v>
      </c>
      <c r="Q71" s="218">
        <v>2271</v>
      </c>
    </row>
  </sheetData>
  <mergeCells count="8">
    <mergeCell ref="P1:Q1"/>
    <mergeCell ref="A3:Q3"/>
    <mergeCell ref="A4:Q4"/>
    <mergeCell ref="A5:F5"/>
    <mergeCell ref="A7:A8"/>
    <mergeCell ref="B7:B8"/>
    <mergeCell ref="C7:C8"/>
    <mergeCell ref="D7:Q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9C20-6BFA-419D-9417-8F1EC166223D}">
  <dimension ref="B1:H85"/>
  <sheetViews>
    <sheetView topLeftCell="A66" zoomScaleNormal="100" workbookViewId="0">
      <selection activeCell="C78" sqref="C78"/>
    </sheetView>
  </sheetViews>
  <sheetFormatPr defaultRowHeight="14" x14ac:dyDescent="0.3"/>
  <cols>
    <col min="1" max="1" width="8.7265625" style="5"/>
    <col min="2" max="2" width="8.08984375" style="5" customWidth="1"/>
    <col min="3" max="3" width="78.7265625" style="5" customWidth="1"/>
    <col min="4" max="4" width="17.36328125" style="4" customWidth="1"/>
    <col min="5" max="5" width="15.26953125" style="5" customWidth="1"/>
    <col min="6" max="6" width="14.81640625" style="5" customWidth="1"/>
    <col min="7" max="7" width="8.7265625" style="5"/>
    <col min="8" max="8" width="13.81640625" style="5" bestFit="1" customWidth="1"/>
    <col min="9" max="251" width="8.7265625" style="5"/>
    <col min="252" max="252" width="7.1796875" style="5" customWidth="1"/>
    <col min="253" max="253" width="59.1796875" style="5" customWidth="1"/>
    <col min="254" max="254" width="19.26953125" style="5" customWidth="1"/>
    <col min="255" max="507" width="8.7265625" style="5"/>
    <col min="508" max="508" width="7.1796875" style="5" customWidth="1"/>
    <col min="509" max="509" width="59.1796875" style="5" customWidth="1"/>
    <col min="510" max="510" width="19.26953125" style="5" customWidth="1"/>
    <col min="511" max="763" width="8.7265625" style="5"/>
    <col min="764" max="764" width="7.1796875" style="5" customWidth="1"/>
    <col min="765" max="765" width="59.1796875" style="5" customWidth="1"/>
    <col min="766" max="766" width="19.26953125" style="5" customWidth="1"/>
    <col min="767" max="1019" width="8.7265625" style="5"/>
    <col min="1020" max="1020" width="7.1796875" style="5" customWidth="1"/>
    <col min="1021" max="1021" width="59.1796875" style="5" customWidth="1"/>
    <col min="1022" max="1022" width="19.26953125" style="5" customWidth="1"/>
    <col min="1023" max="1275" width="8.7265625" style="5"/>
    <col min="1276" max="1276" width="7.1796875" style="5" customWidth="1"/>
    <col min="1277" max="1277" width="59.1796875" style="5" customWidth="1"/>
    <col min="1278" max="1278" width="19.26953125" style="5" customWidth="1"/>
    <col min="1279" max="1531" width="8.7265625" style="5"/>
    <col min="1532" max="1532" width="7.1796875" style="5" customWidth="1"/>
    <col min="1533" max="1533" width="59.1796875" style="5" customWidth="1"/>
    <col min="1534" max="1534" width="19.26953125" style="5" customWidth="1"/>
    <col min="1535" max="1787" width="8.7265625" style="5"/>
    <col min="1788" max="1788" width="7.1796875" style="5" customWidth="1"/>
    <col min="1789" max="1789" width="59.1796875" style="5" customWidth="1"/>
    <col min="1790" max="1790" width="19.26953125" style="5" customWidth="1"/>
    <col min="1791" max="2043" width="8.7265625" style="5"/>
    <col min="2044" max="2044" width="7.1796875" style="5" customWidth="1"/>
    <col min="2045" max="2045" width="59.1796875" style="5" customWidth="1"/>
    <col min="2046" max="2046" width="19.26953125" style="5" customWidth="1"/>
    <col min="2047" max="2299" width="8.7265625" style="5"/>
    <col min="2300" max="2300" width="7.1796875" style="5" customWidth="1"/>
    <col min="2301" max="2301" width="59.1796875" style="5" customWidth="1"/>
    <col min="2302" max="2302" width="19.26953125" style="5" customWidth="1"/>
    <col min="2303" max="2555" width="8.7265625" style="5"/>
    <col min="2556" max="2556" width="7.1796875" style="5" customWidth="1"/>
    <col min="2557" max="2557" width="59.1796875" style="5" customWidth="1"/>
    <col min="2558" max="2558" width="19.26953125" style="5" customWidth="1"/>
    <col min="2559" max="2811" width="8.7265625" style="5"/>
    <col min="2812" max="2812" width="7.1796875" style="5" customWidth="1"/>
    <col min="2813" max="2813" width="59.1796875" style="5" customWidth="1"/>
    <col min="2814" max="2814" width="19.26953125" style="5" customWidth="1"/>
    <col min="2815" max="3067" width="8.7265625" style="5"/>
    <col min="3068" max="3068" width="7.1796875" style="5" customWidth="1"/>
    <col min="3069" max="3069" width="59.1796875" style="5" customWidth="1"/>
    <col min="3070" max="3070" width="19.26953125" style="5" customWidth="1"/>
    <col min="3071" max="3323" width="8.7265625" style="5"/>
    <col min="3324" max="3324" width="7.1796875" style="5" customWidth="1"/>
    <col min="3325" max="3325" width="59.1796875" style="5" customWidth="1"/>
    <col min="3326" max="3326" width="19.26953125" style="5" customWidth="1"/>
    <col min="3327" max="3579" width="8.7265625" style="5"/>
    <col min="3580" max="3580" width="7.1796875" style="5" customWidth="1"/>
    <col min="3581" max="3581" width="59.1796875" style="5" customWidth="1"/>
    <col min="3582" max="3582" width="19.26953125" style="5" customWidth="1"/>
    <col min="3583" max="3835" width="8.7265625" style="5"/>
    <col min="3836" max="3836" width="7.1796875" style="5" customWidth="1"/>
    <col min="3837" max="3837" width="59.1796875" style="5" customWidth="1"/>
    <col min="3838" max="3838" width="19.26953125" style="5" customWidth="1"/>
    <col min="3839" max="4091" width="8.7265625" style="5"/>
    <col min="4092" max="4092" width="7.1796875" style="5" customWidth="1"/>
    <col min="4093" max="4093" width="59.1796875" style="5" customWidth="1"/>
    <col min="4094" max="4094" width="19.26953125" style="5" customWidth="1"/>
    <col min="4095" max="4347" width="8.7265625" style="5"/>
    <col min="4348" max="4348" width="7.1796875" style="5" customWidth="1"/>
    <col min="4349" max="4349" width="59.1796875" style="5" customWidth="1"/>
    <col min="4350" max="4350" width="19.26953125" style="5" customWidth="1"/>
    <col min="4351" max="4603" width="8.7265625" style="5"/>
    <col min="4604" max="4604" width="7.1796875" style="5" customWidth="1"/>
    <col min="4605" max="4605" width="59.1796875" style="5" customWidth="1"/>
    <col min="4606" max="4606" width="19.26953125" style="5" customWidth="1"/>
    <col min="4607" max="4859" width="8.7265625" style="5"/>
    <col min="4860" max="4860" width="7.1796875" style="5" customWidth="1"/>
    <col min="4861" max="4861" width="59.1796875" style="5" customWidth="1"/>
    <col min="4862" max="4862" width="19.26953125" style="5" customWidth="1"/>
    <col min="4863" max="5115" width="8.7265625" style="5"/>
    <col min="5116" max="5116" width="7.1796875" style="5" customWidth="1"/>
    <col min="5117" max="5117" width="59.1796875" style="5" customWidth="1"/>
    <col min="5118" max="5118" width="19.26953125" style="5" customWidth="1"/>
    <col min="5119" max="5371" width="8.7265625" style="5"/>
    <col min="5372" max="5372" width="7.1796875" style="5" customWidth="1"/>
    <col min="5373" max="5373" width="59.1796875" style="5" customWidth="1"/>
    <col min="5374" max="5374" width="19.26953125" style="5" customWidth="1"/>
    <col min="5375" max="5627" width="8.7265625" style="5"/>
    <col min="5628" max="5628" width="7.1796875" style="5" customWidth="1"/>
    <col min="5629" max="5629" width="59.1796875" style="5" customWidth="1"/>
    <col min="5630" max="5630" width="19.26953125" style="5" customWidth="1"/>
    <col min="5631" max="5883" width="8.7265625" style="5"/>
    <col min="5884" max="5884" width="7.1796875" style="5" customWidth="1"/>
    <col min="5885" max="5885" width="59.1796875" style="5" customWidth="1"/>
    <col min="5886" max="5886" width="19.26953125" style="5" customWidth="1"/>
    <col min="5887" max="6139" width="8.7265625" style="5"/>
    <col min="6140" max="6140" width="7.1796875" style="5" customWidth="1"/>
    <col min="6141" max="6141" width="59.1796875" style="5" customWidth="1"/>
    <col min="6142" max="6142" width="19.26953125" style="5" customWidth="1"/>
    <col min="6143" max="6395" width="8.7265625" style="5"/>
    <col min="6396" max="6396" width="7.1796875" style="5" customWidth="1"/>
    <col min="6397" max="6397" width="59.1796875" style="5" customWidth="1"/>
    <col min="6398" max="6398" width="19.26953125" style="5" customWidth="1"/>
    <col min="6399" max="6651" width="8.7265625" style="5"/>
    <col min="6652" max="6652" width="7.1796875" style="5" customWidth="1"/>
    <col min="6653" max="6653" width="59.1796875" style="5" customWidth="1"/>
    <col min="6654" max="6654" width="19.26953125" style="5" customWidth="1"/>
    <col min="6655" max="6907" width="8.7265625" style="5"/>
    <col min="6908" max="6908" width="7.1796875" style="5" customWidth="1"/>
    <col min="6909" max="6909" width="59.1796875" style="5" customWidth="1"/>
    <col min="6910" max="6910" width="19.26953125" style="5" customWidth="1"/>
    <col min="6911" max="7163" width="8.7265625" style="5"/>
    <col min="7164" max="7164" width="7.1796875" style="5" customWidth="1"/>
    <col min="7165" max="7165" width="59.1796875" style="5" customWidth="1"/>
    <col min="7166" max="7166" width="19.26953125" style="5" customWidth="1"/>
    <col min="7167" max="7419" width="8.7265625" style="5"/>
    <col min="7420" max="7420" width="7.1796875" style="5" customWidth="1"/>
    <col min="7421" max="7421" width="59.1796875" style="5" customWidth="1"/>
    <col min="7422" max="7422" width="19.26953125" style="5" customWidth="1"/>
    <col min="7423" max="7675" width="8.7265625" style="5"/>
    <col min="7676" max="7676" width="7.1796875" style="5" customWidth="1"/>
    <col min="7677" max="7677" width="59.1796875" style="5" customWidth="1"/>
    <col min="7678" max="7678" width="19.26953125" style="5" customWidth="1"/>
    <col min="7679" max="7931" width="8.7265625" style="5"/>
    <col min="7932" max="7932" width="7.1796875" style="5" customWidth="1"/>
    <col min="7933" max="7933" width="59.1796875" style="5" customWidth="1"/>
    <col min="7934" max="7934" width="19.26953125" style="5" customWidth="1"/>
    <col min="7935" max="8187" width="8.7265625" style="5"/>
    <col min="8188" max="8188" width="7.1796875" style="5" customWidth="1"/>
    <col min="8189" max="8189" width="59.1796875" style="5" customWidth="1"/>
    <col min="8190" max="8190" width="19.26953125" style="5" customWidth="1"/>
    <col min="8191" max="8443" width="8.7265625" style="5"/>
    <col min="8444" max="8444" width="7.1796875" style="5" customWidth="1"/>
    <col min="8445" max="8445" width="59.1796875" style="5" customWidth="1"/>
    <col min="8446" max="8446" width="19.26953125" style="5" customWidth="1"/>
    <col min="8447" max="8699" width="8.7265625" style="5"/>
    <col min="8700" max="8700" width="7.1796875" style="5" customWidth="1"/>
    <col min="8701" max="8701" width="59.1796875" style="5" customWidth="1"/>
    <col min="8702" max="8702" width="19.26953125" style="5" customWidth="1"/>
    <col min="8703" max="8955" width="8.7265625" style="5"/>
    <col min="8956" max="8956" width="7.1796875" style="5" customWidth="1"/>
    <col min="8957" max="8957" width="59.1796875" style="5" customWidth="1"/>
    <col min="8958" max="8958" width="19.26953125" style="5" customWidth="1"/>
    <col min="8959" max="9211" width="8.7265625" style="5"/>
    <col min="9212" max="9212" width="7.1796875" style="5" customWidth="1"/>
    <col min="9213" max="9213" width="59.1796875" style="5" customWidth="1"/>
    <col min="9214" max="9214" width="19.26953125" style="5" customWidth="1"/>
    <col min="9215" max="9467" width="8.7265625" style="5"/>
    <col min="9468" max="9468" width="7.1796875" style="5" customWidth="1"/>
    <col min="9469" max="9469" width="59.1796875" style="5" customWidth="1"/>
    <col min="9470" max="9470" width="19.26953125" style="5" customWidth="1"/>
    <col min="9471" max="9723" width="8.7265625" style="5"/>
    <col min="9724" max="9724" width="7.1796875" style="5" customWidth="1"/>
    <col min="9725" max="9725" width="59.1796875" style="5" customWidth="1"/>
    <col min="9726" max="9726" width="19.26953125" style="5" customWidth="1"/>
    <col min="9727" max="9979" width="8.7265625" style="5"/>
    <col min="9980" max="9980" width="7.1796875" style="5" customWidth="1"/>
    <col min="9981" max="9981" width="59.1796875" style="5" customWidth="1"/>
    <col min="9982" max="9982" width="19.26953125" style="5" customWidth="1"/>
    <col min="9983" max="10235" width="8.7265625" style="5"/>
    <col min="10236" max="10236" width="7.1796875" style="5" customWidth="1"/>
    <col min="10237" max="10237" width="59.1796875" style="5" customWidth="1"/>
    <col min="10238" max="10238" width="19.26953125" style="5" customWidth="1"/>
    <col min="10239" max="10491" width="8.7265625" style="5"/>
    <col min="10492" max="10492" width="7.1796875" style="5" customWidth="1"/>
    <col min="10493" max="10493" width="59.1796875" style="5" customWidth="1"/>
    <col min="10494" max="10494" width="19.26953125" style="5" customWidth="1"/>
    <col min="10495" max="10747" width="8.7265625" style="5"/>
    <col min="10748" max="10748" width="7.1796875" style="5" customWidth="1"/>
    <col min="10749" max="10749" width="59.1796875" style="5" customWidth="1"/>
    <col min="10750" max="10750" width="19.26953125" style="5" customWidth="1"/>
    <col min="10751" max="11003" width="8.7265625" style="5"/>
    <col min="11004" max="11004" width="7.1796875" style="5" customWidth="1"/>
    <col min="11005" max="11005" width="59.1796875" style="5" customWidth="1"/>
    <col min="11006" max="11006" width="19.26953125" style="5" customWidth="1"/>
    <col min="11007" max="11259" width="8.7265625" style="5"/>
    <col min="11260" max="11260" width="7.1796875" style="5" customWidth="1"/>
    <col min="11261" max="11261" width="59.1796875" style="5" customWidth="1"/>
    <col min="11262" max="11262" width="19.26953125" style="5" customWidth="1"/>
    <col min="11263" max="11515" width="8.7265625" style="5"/>
    <col min="11516" max="11516" width="7.1796875" style="5" customWidth="1"/>
    <col min="11517" max="11517" width="59.1796875" style="5" customWidth="1"/>
    <col min="11518" max="11518" width="19.26953125" style="5" customWidth="1"/>
    <col min="11519" max="11771" width="8.7265625" style="5"/>
    <col min="11772" max="11772" width="7.1796875" style="5" customWidth="1"/>
    <col min="11773" max="11773" width="59.1796875" style="5" customWidth="1"/>
    <col min="11774" max="11774" width="19.26953125" style="5" customWidth="1"/>
    <col min="11775" max="12027" width="8.7265625" style="5"/>
    <col min="12028" max="12028" width="7.1796875" style="5" customWidth="1"/>
    <col min="12029" max="12029" width="59.1796875" style="5" customWidth="1"/>
    <col min="12030" max="12030" width="19.26953125" style="5" customWidth="1"/>
    <col min="12031" max="12283" width="8.7265625" style="5"/>
    <col min="12284" max="12284" width="7.1796875" style="5" customWidth="1"/>
    <col min="12285" max="12285" width="59.1796875" style="5" customWidth="1"/>
    <col min="12286" max="12286" width="19.26953125" style="5" customWidth="1"/>
    <col min="12287" max="12539" width="8.7265625" style="5"/>
    <col min="12540" max="12540" width="7.1796875" style="5" customWidth="1"/>
    <col min="12541" max="12541" width="59.1796875" style="5" customWidth="1"/>
    <col min="12542" max="12542" width="19.26953125" style="5" customWidth="1"/>
    <col min="12543" max="12795" width="8.7265625" style="5"/>
    <col min="12796" max="12796" width="7.1796875" style="5" customWidth="1"/>
    <col min="12797" max="12797" width="59.1796875" style="5" customWidth="1"/>
    <col min="12798" max="12798" width="19.26953125" style="5" customWidth="1"/>
    <col min="12799" max="13051" width="8.7265625" style="5"/>
    <col min="13052" max="13052" width="7.1796875" style="5" customWidth="1"/>
    <col min="13053" max="13053" width="59.1796875" style="5" customWidth="1"/>
    <col min="13054" max="13054" width="19.26953125" style="5" customWidth="1"/>
    <col min="13055" max="13307" width="8.7265625" style="5"/>
    <col min="13308" max="13308" width="7.1796875" style="5" customWidth="1"/>
    <col min="13309" max="13309" width="59.1796875" style="5" customWidth="1"/>
    <col min="13310" max="13310" width="19.26953125" style="5" customWidth="1"/>
    <col min="13311" max="13563" width="8.7265625" style="5"/>
    <col min="13564" max="13564" width="7.1796875" style="5" customWidth="1"/>
    <col min="13565" max="13565" width="59.1796875" style="5" customWidth="1"/>
    <col min="13566" max="13566" width="19.26953125" style="5" customWidth="1"/>
    <col min="13567" max="13819" width="8.7265625" style="5"/>
    <col min="13820" max="13820" width="7.1796875" style="5" customWidth="1"/>
    <col min="13821" max="13821" width="59.1796875" style="5" customWidth="1"/>
    <col min="13822" max="13822" width="19.26953125" style="5" customWidth="1"/>
    <col min="13823" max="14075" width="8.7265625" style="5"/>
    <col min="14076" max="14076" width="7.1796875" style="5" customWidth="1"/>
    <col min="14077" max="14077" width="59.1796875" style="5" customWidth="1"/>
    <col min="14078" max="14078" width="19.26953125" style="5" customWidth="1"/>
    <col min="14079" max="14331" width="8.7265625" style="5"/>
    <col min="14332" max="14332" width="7.1796875" style="5" customWidth="1"/>
    <col min="14333" max="14333" width="59.1796875" style="5" customWidth="1"/>
    <col min="14334" max="14334" width="19.26953125" style="5" customWidth="1"/>
    <col min="14335" max="14587" width="8.7265625" style="5"/>
    <col min="14588" max="14588" width="7.1796875" style="5" customWidth="1"/>
    <col min="14589" max="14589" width="59.1796875" style="5" customWidth="1"/>
    <col min="14590" max="14590" width="19.26953125" style="5" customWidth="1"/>
    <col min="14591" max="14843" width="8.7265625" style="5"/>
    <col min="14844" max="14844" width="7.1796875" style="5" customWidth="1"/>
    <col min="14845" max="14845" width="59.1796875" style="5" customWidth="1"/>
    <col min="14846" max="14846" width="19.26953125" style="5" customWidth="1"/>
    <col min="14847" max="15099" width="8.7265625" style="5"/>
    <col min="15100" max="15100" width="7.1796875" style="5" customWidth="1"/>
    <col min="15101" max="15101" width="59.1796875" style="5" customWidth="1"/>
    <col min="15102" max="15102" width="19.26953125" style="5" customWidth="1"/>
    <col min="15103" max="15355" width="8.7265625" style="5"/>
    <col min="15356" max="15356" width="7.1796875" style="5" customWidth="1"/>
    <col min="15357" max="15357" width="59.1796875" style="5" customWidth="1"/>
    <col min="15358" max="15358" width="19.26953125" style="5" customWidth="1"/>
    <col min="15359" max="15611" width="8.7265625" style="5"/>
    <col min="15612" max="15612" width="7.1796875" style="5" customWidth="1"/>
    <col min="15613" max="15613" width="59.1796875" style="5" customWidth="1"/>
    <col min="15614" max="15614" width="19.26953125" style="5" customWidth="1"/>
    <col min="15615" max="15867" width="8.7265625" style="5"/>
    <col min="15868" max="15868" width="7.1796875" style="5" customWidth="1"/>
    <col min="15869" max="15869" width="59.1796875" style="5" customWidth="1"/>
    <col min="15870" max="15870" width="19.26953125" style="5" customWidth="1"/>
    <col min="15871" max="16123" width="8.7265625" style="5"/>
    <col min="16124" max="16124" width="7.1796875" style="5" customWidth="1"/>
    <col min="16125" max="16125" width="59.1796875" style="5" customWidth="1"/>
    <col min="16126" max="16126" width="19.26953125" style="5" customWidth="1"/>
    <col min="16127" max="16384" width="8.7265625" style="5"/>
  </cols>
  <sheetData>
    <row r="1" spans="2:8" x14ac:dyDescent="0.3">
      <c r="B1" s="39" t="s">
        <v>58</v>
      </c>
      <c r="D1" s="40"/>
      <c r="F1" s="85" t="s">
        <v>0</v>
      </c>
    </row>
    <row r="2" spans="2:8" x14ac:dyDescent="0.3">
      <c r="B2" s="52"/>
      <c r="C2" s="41"/>
    </row>
    <row r="3" spans="2:8" ht="17.5" x14ac:dyDescent="0.35">
      <c r="B3" s="225" t="s">
        <v>1</v>
      </c>
      <c r="C3" s="225"/>
      <c r="D3" s="225"/>
      <c r="E3" s="225"/>
      <c r="F3" s="225"/>
    </row>
    <row r="4" spans="2:8" x14ac:dyDescent="0.3">
      <c r="B4" s="226" t="s">
        <v>62</v>
      </c>
      <c r="C4" s="226"/>
      <c r="D4" s="226"/>
      <c r="E4" s="226"/>
      <c r="F4" s="226"/>
    </row>
    <row r="5" spans="2:8" x14ac:dyDescent="0.3">
      <c r="B5" s="227" t="s">
        <v>216</v>
      </c>
      <c r="C5" s="227"/>
      <c r="D5" s="227"/>
      <c r="E5" s="227"/>
      <c r="F5" s="227"/>
    </row>
    <row r="6" spans="2:8" x14ac:dyDescent="0.3">
      <c r="B6" s="226" t="s">
        <v>2</v>
      </c>
      <c r="C6" s="226"/>
      <c r="D6" s="226"/>
      <c r="E6" s="226"/>
      <c r="F6" s="226"/>
    </row>
    <row r="7" spans="2:8" x14ac:dyDescent="0.3">
      <c r="B7" s="228" t="str">
        <f>VP!C7</f>
        <v>( Kèm theo quyết định số 370/QĐ - UBND ngày 22 tháng 9 năm 2025 )</v>
      </c>
      <c r="C7" s="228"/>
      <c r="D7" s="228"/>
      <c r="E7" s="228"/>
      <c r="F7" s="228"/>
    </row>
    <row r="8" spans="2:8" x14ac:dyDescent="0.3">
      <c r="D8" s="42"/>
      <c r="F8" s="42" t="s">
        <v>55</v>
      </c>
    </row>
    <row r="9" spans="2:8" ht="50.5" customHeight="1" x14ac:dyDescent="0.3">
      <c r="B9" s="10" t="s">
        <v>4</v>
      </c>
      <c r="C9" s="10" t="s">
        <v>5</v>
      </c>
      <c r="D9" s="26" t="s">
        <v>6</v>
      </c>
      <c r="E9" s="10" t="s">
        <v>157</v>
      </c>
      <c r="F9" s="12" t="s">
        <v>156</v>
      </c>
    </row>
    <row r="10" spans="2:8" ht="15.5" x14ac:dyDescent="0.3">
      <c r="B10" s="10" t="s">
        <v>7</v>
      </c>
      <c r="C10" s="13" t="s">
        <v>51</v>
      </c>
      <c r="D10" s="44"/>
      <c r="E10" s="68"/>
      <c r="F10" s="68"/>
    </row>
    <row r="11" spans="2:8" x14ac:dyDescent="0.3">
      <c r="B11" s="10">
        <v>1</v>
      </c>
      <c r="C11" s="13" t="s">
        <v>9</v>
      </c>
      <c r="D11" s="43"/>
      <c r="E11" s="68"/>
      <c r="F11" s="68"/>
    </row>
    <row r="12" spans="2:8" x14ac:dyDescent="0.3">
      <c r="B12" s="10">
        <v>2</v>
      </c>
      <c r="C12" s="13" t="s">
        <v>10</v>
      </c>
      <c r="D12" s="43"/>
      <c r="E12" s="68"/>
      <c r="F12" s="68"/>
    </row>
    <row r="13" spans="2:8" x14ac:dyDescent="0.3">
      <c r="B13" s="10">
        <v>3</v>
      </c>
      <c r="C13" s="13" t="s">
        <v>11</v>
      </c>
      <c r="D13" s="43"/>
      <c r="E13" s="68"/>
      <c r="F13" s="68"/>
    </row>
    <row r="14" spans="2:8" x14ac:dyDescent="0.3">
      <c r="B14" s="10" t="s">
        <v>12</v>
      </c>
      <c r="C14" s="13" t="s">
        <v>52</v>
      </c>
      <c r="D14" s="83">
        <f>D15+D52</f>
        <v>5264950695</v>
      </c>
      <c r="E14" s="83">
        <f t="shared" ref="E14:F14" si="0">E15+E52</f>
        <v>4354841243</v>
      </c>
      <c r="F14" s="83">
        <f t="shared" si="0"/>
        <v>910109452</v>
      </c>
      <c r="H14" s="48"/>
    </row>
    <row r="15" spans="2:8" x14ac:dyDescent="0.3">
      <c r="B15" s="10" t="s">
        <v>14</v>
      </c>
      <c r="C15" s="13" t="s">
        <v>15</v>
      </c>
      <c r="D15" s="83">
        <f>D16+D24+D31+D36+D39+D42+D49</f>
        <v>3322050695</v>
      </c>
      <c r="E15" s="83">
        <f>E16+E24+E31+E36+E39+E42</f>
        <v>3120841243</v>
      </c>
      <c r="F15" s="83">
        <f>F16+F24+F31+F36+F39+F42+F49</f>
        <v>201209452</v>
      </c>
    </row>
    <row r="16" spans="2:8" x14ac:dyDescent="0.3">
      <c r="B16" s="10">
        <v>1</v>
      </c>
      <c r="C16" s="13" t="s">
        <v>16</v>
      </c>
      <c r="D16" s="65">
        <f>D17+D18+D23</f>
        <v>1408975914</v>
      </c>
      <c r="E16" s="65">
        <f>E17+E18+E23</f>
        <v>1351019914</v>
      </c>
      <c r="F16" s="65">
        <f>F17+F18+F23</f>
        <v>57956000</v>
      </c>
    </row>
    <row r="17" spans="2:6" x14ac:dyDescent="0.3">
      <c r="B17" s="45" t="s">
        <v>17</v>
      </c>
      <c r="C17" s="46" t="s">
        <v>53</v>
      </c>
      <c r="D17" s="75">
        <f>E17+F17</f>
        <v>1015000000</v>
      </c>
      <c r="E17" s="75">
        <v>1015000000</v>
      </c>
      <c r="F17" s="77"/>
    </row>
    <row r="18" spans="2:6" ht="17" customHeight="1" x14ac:dyDescent="0.3">
      <c r="B18" s="45" t="s">
        <v>21</v>
      </c>
      <c r="C18" s="46" t="s">
        <v>54</v>
      </c>
      <c r="D18" s="75">
        <f t="shared" ref="D18:D23" si="1">E18+F18</f>
        <v>279999914</v>
      </c>
      <c r="E18" s="54">
        <f>SUM(E19:E22)</f>
        <v>271019914</v>
      </c>
      <c r="F18" s="54">
        <f>SUM(F19:F22)</f>
        <v>8980000</v>
      </c>
    </row>
    <row r="19" spans="2:6" s="47" customFormat="1" x14ac:dyDescent="0.3">
      <c r="B19" s="73"/>
      <c r="C19" s="30" t="s">
        <v>56</v>
      </c>
      <c r="D19" s="75">
        <f t="shared" si="1"/>
        <v>231074000</v>
      </c>
      <c r="E19" s="69">
        <v>231074000</v>
      </c>
      <c r="F19" s="82"/>
    </row>
    <row r="20" spans="2:6" s="47" customFormat="1" x14ac:dyDescent="0.3">
      <c r="B20" s="73"/>
      <c r="C20" s="30" t="s">
        <v>160</v>
      </c>
      <c r="D20" s="75">
        <f t="shared" si="1"/>
        <v>23980000</v>
      </c>
      <c r="E20" s="69">
        <v>15000000</v>
      </c>
      <c r="F20" s="82">
        <v>8980000</v>
      </c>
    </row>
    <row r="21" spans="2:6" s="47" customFormat="1" ht="18.5" customHeight="1" x14ac:dyDescent="0.3">
      <c r="B21" s="73"/>
      <c r="C21" s="30" t="s">
        <v>64</v>
      </c>
      <c r="D21" s="75">
        <f t="shared" si="1"/>
        <v>20813914</v>
      </c>
      <c r="E21" s="69">
        <v>20813914</v>
      </c>
      <c r="F21" s="82"/>
    </row>
    <row r="22" spans="2:6" s="47" customFormat="1" x14ac:dyDescent="0.3">
      <c r="B22" s="73"/>
      <c r="C22" s="30" t="s">
        <v>65</v>
      </c>
      <c r="D22" s="75">
        <f t="shared" si="1"/>
        <v>4132000</v>
      </c>
      <c r="E22" s="69">
        <v>4132000</v>
      </c>
      <c r="F22" s="82"/>
    </row>
    <row r="23" spans="2:6" x14ac:dyDescent="0.3">
      <c r="B23" s="16" t="s">
        <v>24</v>
      </c>
      <c r="C23" s="30" t="s">
        <v>25</v>
      </c>
      <c r="D23" s="75">
        <f t="shared" si="1"/>
        <v>113976000</v>
      </c>
      <c r="E23" s="72">
        <v>65000000</v>
      </c>
      <c r="F23" s="78">
        <v>48976000</v>
      </c>
    </row>
    <row r="24" spans="2:6" x14ac:dyDescent="0.3">
      <c r="B24" s="10">
        <v>2</v>
      </c>
      <c r="C24" s="13" t="s">
        <v>57</v>
      </c>
      <c r="D24" s="53">
        <f>SUM(D25:D26)</f>
        <v>1488555000</v>
      </c>
      <c r="E24" s="53">
        <f>SUM(E25:E26)</f>
        <v>1393301548</v>
      </c>
      <c r="F24" s="53">
        <f>SUM(F25:F26)</f>
        <v>95253452</v>
      </c>
    </row>
    <row r="25" spans="2:6" x14ac:dyDescent="0.3">
      <c r="B25" s="16" t="s">
        <v>27</v>
      </c>
      <c r="C25" s="17" t="s">
        <v>18</v>
      </c>
      <c r="D25" s="54"/>
      <c r="E25" s="76"/>
      <c r="F25" s="77">
        <f t="shared" ref="F25" si="2">D25</f>
        <v>0</v>
      </c>
    </row>
    <row r="26" spans="2:6" s="4" customFormat="1" x14ac:dyDescent="0.3">
      <c r="B26" s="21" t="s">
        <v>29</v>
      </c>
      <c r="C26" s="22" t="s">
        <v>22</v>
      </c>
      <c r="D26" s="54">
        <f>E26+F26</f>
        <v>1488555000</v>
      </c>
      <c r="E26" s="54">
        <f>E27+E30+E28+E29</f>
        <v>1393301548</v>
      </c>
      <c r="F26" s="54">
        <f>F27+F30+F28+F29</f>
        <v>95253452</v>
      </c>
    </row>
    <row r="27" spans="2:6" s="56" customFormat="1" x14ac:dyDescent="0.3">
      <c r="B27" s="74"/>
      <c r="C27" s="31" t="s">
        <v>137</v>
      </c>
      <c r="D27" s="54">
        <f t="shared" ref="D27:D30" si="3">E27+F27</f>
        <v>115616797</v>
      </c>
      <c r="E27" s="70">
        <v>20363345</v>
      </c>
      <c r="F27" s="81">
        <v>95253452</v>
      </c>
    </row>
    <row r="28" spans="2:6" s="56" customFormat="1" ht="78" x14ac:dyDescent="0.3">
      <c r="B28" s="74"/>
      <c r="C28" s="31" t="s">
        <v>136</v>
      </c>
      <c r="D28" s="54">
        <f t="shared" si="3"/>
        <v>56160000</v>
      </c>
      <c r="E28" s="70">
        <v>56160000</v>
      </c>
      <c r="F28" s="79"/>
    </row>
    <row r="29" spans="2:6" s="56" customFormat="1" ht="39" x14ac:dyDescent="0.3">
      <c r="B29" s="74"/>
      <c r="C29" s="31" t="s">
        <v>138</v>
      </c>
      <c r="D29" s="54">
        <f t="shared" si="3"/>
        <v>20702400</v>
      </c>
      <c r="E29" s="70">
        <v>20702400</v>
      </c>
      <c r="F29" s="79"/>
    </row>
    <row r="30" spans="2:6" s="56" customFormat="1" x14ac:dyDescent="0.3">
      <c r="B30" s="66"/>
      <c r="C30" s="31" t="s">
        <v>139</v>
      </c>
      <c r="D30" s="54">
        <f t="shared" si="3"/>
        <v>1296075803</v>
      </c>
      <c r="E30" s="70">
        <v>1296075803</v>
      </c>
      <c r="F30" s="79"/>
    </row>
    <row r="31" spans="2:6" x14ac:dyDescent="0.3">
      <c r="B31" s="10">
        <v>3</v>
      </c>
      <c r="C31" s="13" t="s">
        <v>63</v>
      </c>
      <c r="D31" s="53">
        <f>SUM(D32:D33)</f>
        <v>56719781</v>
      </c>
      <c r="E31" s="53">
        <f>SUM(E32:E33)</f>
        <v>56719781</v>
      </c>
      <c r="F31" s="130"/>
    </row>
    <row r="32" spans="2:6" x14ac:dyDescent="0.3">
      <c r="B32" s="16" t="s">
        <v>32</v>
      </c>
      <c r="C32" s="17" t="s">
        <v>18</v>
      </c>
      <c r="D32" s="54"/>
      <c r="E32" s="76"/>
      <c r="F32" s="76"/>
    </row>
    <row r="33" spans="2:6" s="4" customFormat="1" x14ac:dyDescent="0.3">
      <c r="B33" s="21" t="s">
        <v>34</v>
      </c>
      <c r="C33" s="22" t="s">
        <v>134</v>
      </c>
      <c r="D33" s="54">
        <f>E33+F33</f>
        <v>56719781</v>
      </c>
      <c r="E33" s="54">
        <f>E34+E35</f>
        <v>56719781</v>
      </c>
      <c r="F33" s="80"/>
    </row>
    <row r="34" spans="2:6" s="56" customFormat="1" x14ac:dyDescent="0.3">
      <c r="B34" s="134"/>
      <c r="C34" s="31" t="s">
        <v>141</v>
      </c>
      <c r="D34" s="54">
        <f t="shared" ref="D34:D35" si="4">E34+F34</f>
        <v>49280400</v>
      </c>
      <c r="E34" s="69">
        <v>49280400</v>
      </c>
      <c r="F34" s="79"/>
    </row>
    <row r="35" spans="2:6" s="56" customFormat="1" ht="65" x14ac:dyDescent="0.3">
      <c r="B35" s="134"/>
      <c r="C35" s="31" t="s">
        <v>140</v>
      </c>
      <c r="D35" s="54">
        <f t="shared" si="4"/>
        <v>7439381</v>
      </c>
      <c r="E35" s="70">
        <v>7439381</v>
      </c>
      <c r="F35" s="79"/>
    </row>
    <row r="36" spans="2:6" x14ac:dyDescent="0.3">
      <c r="B36" s="10">
        <v>4</v>
      </c>
      <c r="C36" s="27" t="s">
        <v>100</v>
      </c>
      <c r="D36" s="11">
        <f>D37+D38</f>
        <v>90000000</v>
      </c>
      <c r="E36" s="11">
        <f>E37+E38</f>
        <v>90000000</v>
      </c>
      <c r="F36" s="11">
        <f>F37+F38</f>
        <v>0</v>
      </c>
    </row>
    <row r="37" spans="2:6" x14ac:dyDescent="0.3">
      <c r="B37" s="16" t="s">
        <v>37</v>
      </c>
      <c r="C37" s="22" t="s">
        <v>43</v>
      </c>
      <c r="D37" s="14"/>
      <c r="E37" s="14"/>
      <c r="F37" s="14"/>
    </row>
    <row r="38" spans="2:6" x14ac:dyDescent="0.3">
      <c r="B38" s="16" t="s">
        <v>39</v>
      </c>
      <c r="C38" s="17" t="s">
        <v>48</v>
      </c>
      <c r="D38" s="63">
        <v>90000000</v>
      </c>
      <c r="E38" s="63">
        <v>90000000</v>
      </c>
      <c r="F38" s="15">
        <f>D38-E38</f>
        <v>0</v>
      </c>
    </row>
    <row r="39" spans="2:6" x14ac:dyDescent="0.3">
      <c r="B39" s="10">
        <v>5</v>
      </c>
      <c r="C39" s="13" t="s">
        <v>49</v>
      </c>
      <c r="D39" s="11">
        <f>D40+D41</f>
        <v>48000000</v>
      </c>
      <c r="E39" s="12">
        <f>E40+E41</f>
        <v>48000000</v>
      </c>
      <c r="F39" s="12">
        <f>F40+F41</f>
        <v>0</v>
      </c>
    </row>
    <row r="40" spans="2:6" x14ac:dyDescent="0.3">
      <c r="B40" s="16" t="s">
        <v>42</v>
      </c>
      <c r="C40" s="17" t="s">
        <v>38</v>
      </c>
      <c r="D40" s="14"/>
      <c r="E40" s="15"/>
      <c r="F40" s="15"/>
    </row>
    <row r="41" spans="2:6" x14ac:dyDescent="0.3">
      <c r="B41" s="16" t="s">
        <v>44</v>
      </c>
      <c r="C41" s="17" t="s">
        <v>50</v>
      </c>
      <c r="D41" s="14">
        <v>48000000</v>
      </c>
      <c r="E41" s="14">
        <v>48000000</v>
      </c>
      <c r="F41" s="15">
        <f>D41-E41</f>
        <v>0</v>
      </c>
    </row>
    <row r="42" spans="2:6" x14ac:dyDescent="0.3">
      <c r="B42" s="10">
        <v>6</v>
      </c>
      <c r="C42" s="129" t="s">
        <v>82</v>
      </c>
      <c r="D42" s="62">
        <f>D43+D44</f>
        <v>181800000</v>
      </c>
      <c r="E42" s="12">
        <f>E44</f>
        <v>181800000</v>
      </c>
      <c r="F42" s="12">
        <f>F43+F44</f>
        <v>0</v>
      </c>
    </row>
    <row r="43" spans="2:6" x14ac:dyDescent="0.3">
      <c r="B43" s="16" t="s">
        <v>46</v>
      </c>
      <c r="C43" s="17" t="s">
        <v>38</v>
      </c>
      <c r="D43" s="63"/>
      <c r="E43" s="15"/>
      <c r="F43" s="15"/>
    </row>
    <row r="44" spans="2:6" x14ac:dyDescent="0.3">
      <c r="B44" s="16" t="s">
        <v>47</v>
      </c>
      <c r="C44" s="17" t="s">
        <v>66</v>
      </c>
      <c r="D44" s="64">
        <f>D45+D48+D46+D47</f>
        <v>181800000</v>
      </c>
      <c r="E44" s="64">
        <f>E45+E48+E46+E47</f>
        <v>181800000</v>
      </c>
      <c r="F44" s="15"/>
    </row>
    <row r="45" spans="2:6" x14ac:dyDescent="0.3">
      <c r="B45" s="101"/>
      <c r="C45" s="30" t="s">
        <v>147</v>
      </c>
      <c r="D45" s="64">
        <v>14800000</v>
      </c>
      <c r="E45" s="64">
        <v>14800000</v>
      </c>
      <c r="F45" s="15"/>
    </row>
    <row r="46" spans="2:6" x14ac:dyDescent="0.3">
      <c r="B46" s="101"/>
      <c r="C46" s="30" t="s">
        <v>148</v>
      </c>
      <c r="D46" s="64">
        <v>49000000</v>
      </c>
      <c r="E46" s="64">
        <v>49000000</v>
      </c>
      <c r="F46" s="15"/>
    </row>
    <row r="47" spans="2:6" x14ac:dyDescent="0.3">
      <c r="B47" s="101"/>
      <c r="C47" s="30" t="s">
        <v>149</v>
      </c>
      <c r="D47" s="64">
        <v>49000000</v>
      </c>
      <c r="E47" s="64">
        <v>49000000</v>
      </c>
      <c r="F47" s="15"/>
    </row>
    <row r="48" spans="2:6" s="56" customFormat="1" x14ac:dyDescent="0.3">
      <c r="B48" s="66"/>
      <c r="C48" s="31" t="s">
        <v>135</v>
      </c>
      <c r="D48" s="70">
        <v>69000000</v>
      </c>
      <c r="E48" s="70">
        <v>69000000</v>
      </c>
      <c r="F48" s="79">
        <f>D48-E48</f>
        <v>0</v>
      </c>
    </row>
    <row r="49" spans="2:8" x14ac:dyDescent="0.3">
      <c r="B49" s="10">
        <v>7</v>
      </c>
      <c r="C49" s="13" t="s">
        <v>67</v>
      </c>
      <c r="D49" s="62">
        <f>D50+D51</f>
        <v>48000000</v>
      </c>
      <c r="E49" s="62">
        <f t="shared" ref="E49" si="5">E50+E51</f>
        <v>0</v>
      </c>
      <c r="F49" s="62">
        <f>F50+F51</f>
        <v>48000000</v>
      </c>
    </row>
    <row r="50" spans="2:8" x14ac:dyDescent="0.3">
      <c r="B50" s="16" t="s">
        <v>98</v>
      </c>
      <c r="C50" s="17" t="s">
        <v>38</v>
      </c>
      <c r="D50" s="63"/>
      <c r="E50" s="15"/>
      <c r="F50" s="15"/>
    </row>
    <row r="51" spans="2:8" x14ac:dyDescent="0.3">
      <c r="B51" s="16" t="s">
        <v>99</v>
      </c>
      <c r="C51" s="17" t="s">
        <v>68</v>
      </c>
      <c r="D51" s="64">
        <f>E51+F51</f>
        <v>48000000</v>
      </c>
      <c r="E51" s="64">
        <v>0</v>
      </c>
      <c r="F51" s="15">
        <v>48000000</v>
      </c>
    </row>
    <row r="52" spans="2:8" x14ac:dyDescent="0.3">
      <c r="B52" s="33" t="s">
        <v>84</v>
      </c>
      <c r="C52" s="151" t="s">
        <v>182</v>
      </c>
      <c r="D52" s="169">
        <f>D53+D58</f>
        <v>1942900000</v>
      </c>
      <c r="E52" s="169">
        <f t="shared" ref="E52:F52" si="6">E53+E58</f>
        <v>1234000000</v>
      </c>
      <c r="F52" s="169">
        <f t="shared" si="6"/>
        <v>708900000</v>
      </c>
    </row>
    <row r="53" spans="2:8" x14ac:dyDescent="0.3">
      <c r="B53" s="33">
        <v>1</v>
      </c>
      <c r="C53" s="102" t="s">
        <v>83</v>
      </c>
      <c r="D53" s="34">
        <f>D54</f>
        <v>1234000000</v>
      </c>
      <c r="E53" s="34">
        <f>E54</f>
        <v>1234000000</v>
      </c>
      <c r="F53" s="35"/>
    </row>
    <row r="54" spans="2:8" x14ac:dyDescent="0.3">
      <c r="B54" s="33"/>
      <c r="C54" s="13" t="s">
        <v>154</v>
      </c>
      <c r="D54" s="34">
        <f>D55+D56</f>
        <v>1234000000</v>
      </c>
      <c r="E54" s="34">
        <f>E55+E56</f>
        <v>1234000000</v>
      </c>
      <c r="F54" s="35"/>
    </row>
    <row r="55" spans="2:8" x14ac:dyDescent="0.3">
      <c r="B55" s="16" t="s">
        <v>17</v>
      </c>
      <c r="C55" s="37" t="s">
        <v>43</v>
      </c>
      <c r="D55" s="14"/>
      <c r="E55" s="14"/>
      <c r="F55" s="14"/>
    </row>
    <row r="56" spans="2:8" x14ac:dyDescent="0.3">
      <c r="B56" s="16" t="s">
        <v>21</v>
      </c>
      <c r="C56" s="37" t="s">
        <v>40</v>
      </c>
      <c r="D56" s="14">
        <f>E56</f>
        <v>1234000000</v>
      </c>
      <c r="E56" s="14">
        <f>SUM(E57:E59)</f>
        <v>1234000000</v>
      </c>
      <c r="F56" s="14"/>
    </row>
    <row r="57" spans="2:8" x14ac:dyDescent="0.3">
      <c r="B57" s="32"/>
      <c r="C57" s="38" t="s">
        <v>155</v>
      </c>
      <c r="D57" s="29">
        <v>1234000000</v>
      </c>
      <c r="E57" s="29">
        <v>1234000000</v>
      </c>
      <c r="F57" s="29"/>
    </row>
    <row r="58" spans="2:8" x14ac:dyDescent="0.3">
      <c r="B58" s="152">
        <v>2</v>
      </c>
      <c r="C58" s="151" t="s">
        <v>185</v>
      </c>
      <c r="D58" s="154">
        <f>F58</f>
        <v>708900000</v>
      </c>
      <c r="E58" s="154">
        <f t="shared" ref="E58" si="7">E61</f>
        <v>0</v>
      </c>
      <c r="F58" s="154">
        <f>F60</f>
        <v>708900000</v>
      </c>
      <c r="H58" s="84"/>
    </row>
    <row r="59" spans="2:8" x14ac:dyDescent="0.3">
      <c r="B59" s="68"/>
      <c r="C59" s="167" t="s">
        <v>43</v>
      </c>
      <c r="D59" s="103"/>
      <c r="E59" s="103"/>
      <c r="F59" s="68"/>
    </row>
    <row r="60" spans="2:8" x14ac:dyDescent="0.3">
      <c r="B60" s="68"/>
      <c r="C60" s="167" t="s">
        <v>40</v>
      </c>
      <c r="D60" s="153">
        <f>F60</f>
        <v>708900000</v>
      </c>
      <c r="E60" s="153">
        <f t="shared" ref="E60" si="8">E62+E64</f>
        <v>0</v>
      </c>
      <c r="F60" s="153">
        <f>F61+F66+F81</f>
        <v>708900000</v>
      </c>
    </row>
    <row r="61" spans="2:8" x14ac:dyDescent="0.3">
      <c r="B61" s="155" t="s">
        <v>27</v>
      </c>
      <c r="C61" s="149" t="s">
        <v>183</v>
      </c>
      <c r="D61" s="163">
        <f>D62+D64</f>
        <v>204100000</v>
      </c>
      <c r="E61" s="163"/>
      <c r="F61" s="163">
        <f>F62+F64</f>
        <v>204100000</v>
      </c>
    </row>
    <row r="62" spans="2:8" x14ac:dyDescent="0.3">
      <c r="B62" s="68"/>
      <c r="C62" s="161" t="s">
        <v>186</v>
      </c>
      <c r="D62" s="153">
        <f>D63</f>
        <v>194286000</v>
      </c>
      <c r="E62" s="153"/>
      <c r="F62" s="153">
        <f>F63</f>
        <v>194286000</v>
      </c>
    </row>
    <row r="63" spans="2:8" ht="28" x14ac:dyDescent="0.3">
      <c r="B63" s="68"/>
      <c r="C63" s="150" t="s">
        <v>281</v>
      </c>
      <c r="D63" s="156">
        <f>E63+F63</f>
        <v>194286000</v>
      </c>
      <c r="E63" s="156"/>
      <c r="F63" s="156">
        <v>194286000</v>
      </c>
    </row>
    <row r="64" spans="2:8" x14ac:dyDescent="0.3">
      <c r="B64" s="68"/>
      <c r="C64" s="161" t="s">
        <v>188</v>
      </c>
      <c r="D64" s="153">
        <f>D65</f>
        <v>9814000</v>
      </c>
      <c r="E64" s="153"/>
      <c r="F64" s="153">
        <f t="shared" ref="F64" si="9">F65</f>
        <v>9814000</v>
      </c>
    </row>
    <row r="65" spans="2:6" ht="28" x14ac:dyDescent="0.3">
      <c r="B65" s="68"/>
      <c r="C65" s="150" t="s">
        <v>204</v>
      </c>
      <c r="D65" s="156">
        <f t="shared" ref="D65" si="10">E65+F65</f>
        <v>9814000</v>
      </c>
      <c r="E65" s="156"/>
      <c r="F65" s="156">
        <v>9814000</v>
      </c>
    </row>
    <row r="66" spans="2:6" x14ac:dyDescent="0.3">
      <c r="B66" s="155" t="s">
        <v>29</v>
      </c>
      <c r="C66" s="149" t="s">
        <v>184</v>
      </c>
      <c r="D66" s="163">
        <f>D67+D74</f>
        <v>424800000</v>
      </c>
      <c r="E66" s="163">
        <f t="shared" ref="E66" si="11">E67+E74</f>
        <v>0</v>
      </c>
      <c r="F66" s="163">
        <f>F67+F74</f>
        <v>424800000</v>
      </c>
    </row>
    <row r="67" spans="2:6" x14ac:dyDescent="0.3">
      <c r="B67" s="68"/>
      <c r="C67" s="161" t="s">
        <v>186</v>
      </c>
      <c r="D67" s="153">
        <f>D68+D71</f>
        <v>415500000</v>
      </c>
      <c r="E67" s="153">
        <f t="shared" ref="E67:F67" si="12">E68+E71</f>
        <v>0</v>
      </c>
      <c r="F67" s="153">
        <f t="shared" si="12"/>
        <v>415500000</v>
      </c>
    </row>
    <row r="68" spans="2:6" ht="20.5" customHeight="1" x14ac:dyDescent="0.3">
      <c r="B68" s="68"/>
      <c r="C68" s="157" t="s">
        <v>187</v>
      </c>
      <c r="D68" s="153">
        <f>D69+D70</f>
        <v>387000000</v>
      </c>
      <c r="E68" s="153">
        <f t="shared" ref="E68:F68" si="13">E69+E70</f>
        <v>0</v>
      </c>
      <c r="F68" s="153">
        <f t="shared" si="13"/>
        <v>387000000</v>
      </c>
    </row>
    <row r="69" spans="2:6" ht="28" x14ac:dyDescent="0.3">
      <c r="B69" s="68"/>
      <c r="C69" s="150" t="s">
        <v>282</v>
      </c>
      <c r="D69" s="156">
        <f>E69+F69</f>
        <v>330000000</v>
      </c>
      <c r="E69" s="156"/>
      <c r="F69" s="156">
        <v>330000000</v>
      </c>
    </row>
    <row r="70" spans="2:6" x14ac:dyDescent="0.3">
      <c r="B70" s="68"/>
      <c r="C70" s="150" t="s">
        <v>206</v>
      </c>
      <c r="D70" s="156">
        <f>E70+F70</f>
        <v>57000000</v>
      </c>
      <c r="E70" s="156"/>
      <c r="F70" s="156">
        <v>57000000</v>
      </c>
    </row>
    <row r="71" spans="2:6" x14ac:dyDescent="0.3">
      <c r="B71" s="68"/>
      <c r="C71" s="159" t="s">
        <v>189</v>
      </c>
      <c r="D71" s="153">
        <f>D72+D73</f>
        <v>28500000</v>
      </c>
      <c r="E71" s="153"/>
      <c r="F71" s="153">
        <f>F72+F73</f>
        <v>28500000</v>
      </c>
    </row>
    <row r="72" spans="2:6" ht="18" customHeight="1" x14ac:dyDescent="0.3">
      <c r="B72" s="68"/>
      <c r="C72" s="160" t="s">
        <v>207</v>
      </c>
      <c r="D72" s="156">
        <f>E72+F72</f>
        <v>15000000</v>
      </c>
      <c r="E72" s="156"/>
      <c r="F72" s="156">
        <v>15000000</v>
      </c>
    </row>
    <row r="73" spans="2:6" ht="19" customHeight="1" x14ac:dyDescent="0.3">
      <c r="B73" s="68"/>
      <c r="C73" s="160" t="s">
        <v>208</v>
      </c>
      <c r="D73" s="156">
        <f>E73+F73</f>
        <v>13500000</v>
      </c>
      <c r="E73" s="156"/>
      <c r="F73" s="156">
        <v>13500000</v>
      </c>
    </row>
    <row r="74" spans="2:6" ht="18" customHeight="1" x14ac:dyDescent="0.3">
      <c r="B74" s="68"/>
      <c r="C74" s="161" t="s">
        <v>188</v>
      </c>
      <c r="D74" s="153">
        <f>D75+D78</f>
        <v>9300000</v>
      </c>
      <c r="E74" s="153">
        <f t="shared" ref="E74" si="14">E75+E78</f>
        <v>0</v>
      </c>
      <c r="F74" s="153">
        <f>F75+F78</f>
        <v>9300000</v>
      </c>
    </row>
    <row r="75" spans="2:6" ht="22.5" customHeight="1" x14ac:dyDescent="0.3">
      <c r="B75" s="68"/>
      <c r="C75" s="157" t="s">
        <v>187</v>
      </c>
      <c r="D75" s="153">
        <f>SUM(D76:D77)</f>
        <v>5700000</v>
      </c>
      <c r="E75" s="153">
        <f t="shared" ref="E75:F75" si="15">SUM(E76:E77)</f>
        <v>0</v>
      </c>
      <c r="F75" s="153">
        <f t="shared" si="15"/>
        <v>5700000</v>
      </c>
    </row>
    <row r="76" spans="2:6" ht="34" customHeight="1" x14ac:dyDescent="0.3">
      <c r="B76" s="68"/>
      <c r="C76" s="150" t="s">
        <v>282</v>
      </c>
      <c r="D76" s="153">
        <f t="shared" ref="D76:D77" si="16">E76+F76</f>
        <v>3600000</v>
      </c>
      <c r="E76" s="68"/>
      <c r="F76" s="145">
        <v>3600000</v>
      </c>
    </row>
    <row r="77" spans="2:6" ht="22" customHeight="1" x14ac:dyDescent="0.3">
      <c r="B77" s="68"/>
      <c r="C77" s="150" t="s">
        <v>206</v>
      </c>
      <c r="D77" s="153">
        <f t="shared" si="16"/>
        <v>2100000</v>
      </c>
      <c r="E77" s="68"/>
      <c r="F77" s="145">
        <v>2100000</v>
      </c>
    </row>
    <row r="78" spans="2:6" ht="18.5" customHeight="1" x14ac:dyDescent="0.3">
      <c r="B78" s="68"/>
      <c r="C78" s="159" t="s">
        <v>189</v>
      </c>
      <c r="D78" s="153">
        <f>D79+D80</f>
        <v>3600000</v>
      </c>
      <c r="E78" s="153">
        <f t="shared" ref="E78" si="17">E79+E80</f>
        <v>0</v>
      </c>
      <c r="F78" s="153">
        <f>F79+F80</f>
        <v>3600000</v>
      </c>
    </row>
    <row r="79" spans="2:6" ht="17.5" customHeight="1" x14ac:dyDescent="0.3">
      <c r="B79" s="68"/>
      <c r="C79" s="160" t="s">
        <v>207</v>
      </c>
      <c r="D79" s="153">
        <f>E79+F79</f>
        <v>1800000</v>
      </c>
      <c r="E79" s="145"/>
      <c r="F79" s="158">
        <v>1800000</v>
      </c>
    </row>
    <row r="80" spans="2:6" ht="18.5" customHeight="1" x14ac:dyDescent="0.3">
      <c r="B80" s="68"/>
      <c r="C80" s="160" t="s">
        <v>208</v>
      </c>
      <c r="D80" s="153">
        <f>E80+F80</f>
        <v>1800000</v>
      </c>
      <c r="E80" s="145"/>
      <c r="F80" s="158">
        <v>1800000</v>
      </c>
    </row>
    <row r="81" spans="2:6" ht="19.5" customHeight="1" x14ac:dyDescent="0.3">
      <c r="B81" s="155" t="s">
        <v>111</v>
      </c>
      <c r="C81" s="149" t="s">
        <v>190</v>
      </c>
      <c r="D81" s="163">
        <f>D82+D84</f>
        <v>80000000</v>
      </c>
      <c r="E81" s="163">
        <f>E82+E87</f>
        <v>0</v>
      </c>
      <c r="F81" s="163">
        <f>F82+F84</f>
        <v>80000000</v>
      </c>
    </row>
    <row r="82" spans="2:6" ht="16.5" customHeight="1" x14ac:dyDescent="0.3">
      <c r="B82" s="68"/>
      <c r="C82" s="161" t="s">
        <v>186</v>
      </c>
      <c r="D82" s="153">
        <f>D83</f>
        <v>76000000</v>
      </c>
      <c r="E82" s="153">
        <f t="shared" ref="E82:F82" si="18">E83</f>
        <v>0</v>
      </c>
      <c r="F82" s="153">
        <f t="shared" si="18"/>
        <v>76000000</v>
      </c>
    </row>
    <row r="83" spans="2:6" ht="46" customHeight="1" x14ac:dyDescent="0.3">
      <c r="B83" s="68"/>
      <c r="C83" s="162" t="s">
        <v>205</v>
      </c>
      <c r="D83" s="153">
        <f>E83+F83</f>
        <v>76000000</v>
      </c>
      <c r="E83" s="145"/>
      <c r="F83" s="145">
        <v>76000000</v>
      </c>
    </row>
    <row r="84" spans="2:6" ht="24.5" customHeight="1" x14ac:dyDescent="0.3">
      <c r="B84" s="68"/>
      <c r="C84" s="161" t="s">
        <v>191</v>
      </c>
      <c r="D84" s="153">
        <f>D85</f>
        <v>4000000</v>
      </c>
      <c r="E84" s="153">
        <f t="shared" ref="E84:F84" si="19">E85</f>
        <v>0</v>
      </c>
      <c r="F84" s="153">
        <f t="shared" si="19"/>
        <v>4000000</v>
      </c>
    </row>
    <row r="85" spans="2:6" ht="47.5" customHeight="1" x14ac:dyDescent="0.3">
      <c r="B85" s="68"/>
      <c r="C85" s="162" t="s">
        <v>215</v>
      </c>
      <c r="D85" s="153">
        <f>E85+F85</f>
        <v>4000000</v>
      </c>
      <c r="E85" s="145"/>
      <c r="F85" s="145">
        <v>4000000</v>
      </c>
    </row>
  </sheetData>
  <mergeCells count="5">
    <mergeCell ref="B3:F3"/>
    <mergeCell ref="B4:F4"/>
    <mergeCell ref="B5:F5"/>
    <mergeCell ref="B6:F6"/>
    <mergeCell ref="B7:F7"/>
  </mergeCells>
  <pageMargins left="0.45" right="0.2" top="0" bottom="0" header="0" footer="0"/>
  <pageSetup paperSize="9" scale="93" orientation="landscape" verticalDpi="0" r:id="rId1"/>
  <rowBreaks count="1" manualBreakCount="1">
    <brk id="6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B0CE-8844-4455-A71F-797772B46EC3}">
  <dimension ref="B1:H21"/>
  <sheetViews>
    <sheetView zoomScale="70" zoomScaleNormal="70" workbookViewId="0">
      <selection activeCell="K14" sqref="K14"/>
    </sheetView>
  </sheetViews>
  <sheetFormatPr defaultRowHeight="14" x14ac:dyDescent="0.3"/>
  <cols>
    <col min="1" max="1" width="8.7265625" style="5"/>
    <col min="2" max="2" width="6.1796875" style="5" customWidth="1"/>
    <col min="3" max="3" width="61" style="5" customWidth="1"/>
    <col min="4" max="5" width="17.6328125" style="5" customWidth="1"/>
    <col min="6" max="6" width="16.453125" style="4" customWidth="1"/>
    <col min="7" max="8" width="16.26953125" style="5" customWidth="1"/>
    <col min="9" max="259" width="8.7265625" style="5"/>
    <col min="260" max="260" width="7.1796875" style="5" customWidth="1"/>
    <col min="261" max="261" width="59.1796875" style="5" customWidth="1"/>
    <col min="262" max="262" width="19.26953125" style="5" customWidth="1"/>
    <col min="263" max="515" width="8.7265625" style="5"/>
    <col min="516" max="516" width="7.1796875" style="5" customWidth="1"/>
    <col min="517" max="517" width="59.1796875" style="5" customWidth="1"/>
    <col min="518" max="518" width="19.26953125" style="5" customWidth="1"/>
    <col min="519" max="771" width="8.7265625" style="5"/>
    <col min="772" max="772" width="7.1796875" style="5" customWidth="1"/>
    <col min="773" max="773" width="59.1796875" style="5" customWidth="1"/>
    <col min="774" max="774" width="19.26953125" style="5" customWidth="1"/>
    <col min="775" max="1027" width="8.7265625" style="5"/>
    <col min="1028" max="1028" width="7.1796875" style="5" customWidth="1"/>
    <col min="1029" max="1029" width="59.1796875" style="5" customWidth="1"/>
    <col min="1030" max="1030" width="19.26953125" style="5" customWidth="1"/>
    <col min="1031" max="1283" width="8.7265625" style="5"/>
    <col min="1284" max="1284" width="7.1796875" style="5" customWidth="1"/>
    <col min="1285" max="1285" width="59.1796875" style="5" customWidth="1"/>
    <col min="1286" max="1286" width="19.26953125" style="5" customWidth="1"/>
    <col min="1287" max="1539" width="8.7265625" style="5"/>
    <col min="1540" max="1540" width="7.1796875" style="5" customWidth="1"/>
    <col min="1541" max="1541" width="59.1796875" style="5" customWidth="1"/>
    <col min="1542" max="1542" width="19.26953125" style="5" customWidth="1"/>
    <col min="1543" max="1795" width="8.7265625" style="5"/>
    <col min="1796" max="1796" width="7.1796875" style="5" customWidth="1"/>
    <col min="1797" max="1797" width="59.1796875" style="5" customWidth="1"/>
    <col min="1798" max="1798" width="19.26953125" style="5" customWidth="1"/>
    <col min="1799" max="2051" width="8.7265625" style="5"/>
    <col min="2052" max="2052" width="7.1796875" style="5" customWidth="1"/>
    <col min="2053" max="2053" width="59.1796875" style="5" customWidth="1"/>
    <col min="2054" max="2054" width="19.26953125" style="5" customWidth="1"/>
    <col min="2055" max="2307" width="8.7265625" style="5"/>
    <col min="2308" max="2308" width="7.1796875" style="5" customWidth="1"/>
    <col min="2309" max="2309" width="59.1796875" style="5" customWidth="1"/>
    <col min="2310" max="2310" width="19.26953125" style="5" customWidth="1"/>
    <col min="2311" max="2563" width="8.7265625" style="5"/>
    <col min="2564" max="2564" width="7.1796875" style="5" customWidth="1"/>
    <col min="2565" max="2565" width="59.1796875" style="5" customWidth="1"/>
    <col min="2566" max="2566" width="19.26953125" style="5" customWidth="1"/>
    <col min="2567" max="2819" width="8.7265625" style="5"/>
    <col min="2820" max="2820" width="7.1796875" style="5" customWidth="1"/>
    <col min="2821" max="2821" width="59.1796875" style="5" customWidth="1"/>
    <col min="2822" max="2822" width="19.26953125" style="5" customWidth="1"/>
    <col min="2823" max="3075" width="8.7265625" style="5"/>
    <col min="3076" max="3076" width="7.1796875" style="5" customWidth="1"/>
    <col min="3077" max="3077" width="59.1796875" style="5" customWidth="1"/>
    <col min="3078" max="3078" width="19.26953125" style="5" customWidth="1"/>
    <col min="3079" max="3331" width="8.7265625" style="5"/>
    <col min="3332" max="3332" width="7.1796875" style="5" customWidth="1"/>
    <col min="3333" max="3333" width="59.1796875" style="5" customWidth="1"/>
    <col min="3334" max="3334" width="19.26953125" style="5" customWidth="1"/>
    <col min="3335" max="3587" width="8.7265625" style="5"/>
    <col min="3588" max="3588" width="7.1796875" style="5" customWidth="1"/>
    <col min="3589" max="3589" width="59.1796875" style="5" customWidth="1"/>
    <col min="3590" max="3590" width="19.26953125" style="5" customWidth="1"/>
    <col min="3591" max="3843" width="8.7265625" style="5"/>
    <col min="3844" max="3844" width="7.1796875" style="5" customWidth="1"/>
    <col min="3845" max="3845" width="59.1796875" style="5" customWidth="1"/>
    <col min="3846" max="3846" width="19.26953125" style="5" customWidth="1"/>
    <col min="3847" max="4099" width="8.7265625" style="5"/>
    <col min="4100" max="4100" width="7.1796875" style="5" customWidth="1"/>
    <col min="4101" max="4101" width="59.1796875" style="5" customWidth="1"/>
    <col min="4102" max="4102" width="19.26953125" style="5" customWidth="1"/>
    <col min="4103" max="4355" width="8.7265625" style="5"/>
    <col min="4356" max="4356" width="7.1796875" style="5" customWidth="1"/>
    <col min="4357" max="4357" width="59.1796875" style="5" customWidth="1"/>
    <col min="4358" max="4358" width="19.26953125" style="5" customWidth="1"/>
    <col min="4359" max="4611" width="8.7265625" style="5"/>
    <col min="4612" max="4612" width="7.1796875" style="5" customWidth="1"/>
    <col min="4613" max="4613" width="59.1796875" style="5" customWidth="1"/>
    <col min="4614" max="4614" width="19.26953125" style="5" customWidth="1"/>
    <col min="4615" max="4867" width="8.7265625" style="5"/>
    <col min="4868" max="4868" width="7.1796875" style="5" customWidth="1"/>
    <col min="4869" max="4869" width="59.1796875" style="5" customWidth="1"/>
    <col min="4870" max="4870" width="19.26953125" style="5" customWidth="1"/>
    <col min="4871" max="5123" width="8.7265625" style="5"/>
    <col min="5124" max="5124" width="7.1796875" style="5" customWidth="1"/>
    <col min="5125" max="5125" width="59.1796875" style="5" customWidth="1"/>
    <col min="5126" max="5126" width="19.26953125" style="5" customWidth="1"/>
    <col min="5127" max="5379" width="8.7265625" style="5"/>
    <col min="5380" max="5380" width="7.1796875" style="5" customWidth="1"/>
    <col min="5381" max="5381" width="59.1796875" style="5" customWidth="1"/>
    <col min="5382" max="5382" width="19.26953125" style="5" customWidth="1"/>
    <col min="5383" max="5635" width="8.7265625" style="5"/>
    <col min="5636" max="5636" width="7.1796875" style="5" customWidth="1"/>
    <col min="5637" max="5637" width="59.1796875" style="5" customWidth="1"/>
    <col min="5638" max="5638" width="19.26953125" style="5" customWidth="1"/>
    <col min="5639" max="5891" width="8.7265625" style="5"/>
    <col min="5892" max="5892" width="7.1796875" style="5" customWidth="1"/>
    <col min="5893" max="5893" width="59.1796875" style="5" customWidth="1"/>
    <col min="5894" max="5894" width="19.26953125" style="5" customWidth="1"/>
    <col min="5895" max="6147" width="8.7265625" style="5"/>
    <col min="6148" max="6148" width="7.1796875" style="5" customWidth="1"/>
    <col min="6149" max="6149" width="59.1796875" style="5" customWidth="1"/>
    <col min="6150" max="6150" width="19.26953125" style="5" customWidth="1"/>
    <col min="6151" max="6403" width="8.7265625" style="5"/>
    <col min="6404" max="6404" width="7.1796875" style="5" customWidth="1"/>
    <col min="6405" max="6405" width="59.1796875" style="5" customWidth="1"/>
    <col min="6406" max="6406" width="19.26953125" style="5" customWidth="1"/>
    <col min="6407" max="6659" width="8.7265625" style="5"/>
    <col min="6660" max="6660" width="7.1796875" style="5" customWidth="1"/>
    <col min="6661" max="6661" width="59.1796875" style="5" customWidth="1"/>
    <col min="6662" max="6662" width="19.26953125" style="5" customWidth="1"/>
    <col min="6663" max="6915" width="8.7265625" style="5"/>
    <col min="6916" max="6916" width="7.1796875" style="5" customWidth="1"/>
    <col min="6917" max="6917" width="59.1796875" style="5" customWidth="1"/>
    <col min="6918" max="6918" width="19.26953125" style="5" customWidth="1"/>
    <col min="6919" max="7171" width="8.7265625" style="5"/>
    <col min="7172" max="7172" width="7.1796875" style="5" customWidth="1"/>
    <col min="7173" max="7173" width="59.1796875" style="5" customWidth="1"/>
    <col min="7174" max="7174" width="19.26953125" style="5" customWidth="1"/>
    <col min="7175" max="7427" width="8.7265625" style="5"/>
    <col min="7428" max="7428" width="7.1796875" style="5" customWidth="1"/>
    <col min="7429" max="7429" width="59.1796875" style="5" customWidth="1"/>
    <col min="7430" max="7430" width="19.26953125" style="5" customWidth="1"/>
    <col min="7431" max="7683" width="8.7265625" style="5"/>
    <col min="7684" max="7684" width="7.1796875" style="5" customWidth="1"/>
    <col min="7685" max="7685" width="59.1796875" style="5" customWidth="1"/>
    <col min="7686" max="7686" width="19.26953125" style="5" customWidth="1"/>
    <col min="7687" max="7939" width="8.7265625" style="5"/>
    <col min="7940" max="7940" width="7.1796875" style="5" customWidth="1"/>
    <col min="7941" max="7941" width="59.1796875" style="5" customWidth="1"/>
    <col min="7942" max="7942" width="19.26953125" style="5" customWidth="1"/>
    <col min="7943" max="8195" width="8.7265625" style="5"/>
    <col min="8196" max="8196" width="7.1796875" style="5" customWidth="1"/>
    <col min="8197" max="8197" width="59.1796875" style="5" customWidth="1"/>
    <col min="8198" max="8198" width="19.26953125" style="5" customWidth="1"/>
    <col min="8199" max="8451" width="8.7265625" style="5"/>
    <col min="8452" max="8452" width="7.1796875" style="5" customWidth="1"/>
    <col min="8453" max="8453" width="59.1796875" style="5" customWidth="1"/>
    <col min="8454" max="8454" width="19.26953125" style="5" customWidth="1"/>
    <col min="8455" max="8707" width="8.7265625" style="5"/>
    <col min="8708" max="8708" width="7.1796875" style="5" customWidth="1"/>
    <col min="8709" max="8709" width="59.1796875" style="5" customWidth="1"/>
    <col min="8710" max="8710" width="19.26953125" style="5" customWidth="1"/>
    <col min="8711" max="8963" width="8.7265625" style="5"/>
    <col min="8964" max="8964" width="7.1796875" style="5" customWidth="1"/>
    <col min="8965" max="8965" width="59.1796875" style="5" customWidth="1"/>
    <col min="8966" max="8966" width="19.26953125" style="5" customWidth="1"/>
    <col min="8967" max="9219" width="8.7265625" style="5"/>
    <col min="9220" max="9220" width="7.1796875" style="5" customWidth="1"/>
    <col min="9221" max="9221" width="59.1796875" style="5" customWidth="1"/>
    <col min="9222" max="9222" width="19.26953125" style="5" customWidth="1"/>
    <col min="9223" max="9475" width="8.7265625" style="5"/>
    <col min="9476" max="9476" width="7.1796875" style="5" customWidth="1"/>
    <col min="9477" max="9477" width="59.1796875" style="5" customWidth="1"/>
    <col min="9478" max="9478" width="19.26953125" style="5" customWidth="1"/>
    <col min="9479" max="9731" width="8.7265625" style="5"/>
    <col min="9732" max="9732" width="7.1796875" style="5" customWidth="1"/>
    <col min="9733" max="9733" width="59.1796875" style="5" customWidth="1"/>
    <col min="9734" max="9734" width="19.26953125" style="5" customWidth="1"/>
    <col min="9735" max="9987" width="8.7265625" style="5"/>
    <col min="9988" max="9988" width="7.1796875" style="5" customWidth="1"/>
    <col min="9989" max="9989" width="59.1796875" style="5" customWidth="1"/>
    <col min="9990" max="9990" width="19.26953125" style="5" customWidth="1"/>
    <col min="9991" max="10243" width="8.7265625" style="5"/>
    <col min="10244" max="10244" width="7.1796875" style="5" customWidth="1"/>
    <col min="10245" max="10245" width="59.1796875" style="5" customWidth="1"/>
    <col min="10246" max="10246" width="19.26953125" style="5" customWidth="1"/>
    <col min="10247" max="10499" width="8.7265625" style="5"/>
    <col min="10500" max="10500" width="7.1796875" style="5" customWidth="1"/>
    <col min="10501" max="10501" width="59.1796875" style="5" customWidth="1"/>
    <col min="10502" max="10502" width="19.26953125" style="5" customWidth="1"/>
    <col min="10503" max="10755" width="8.7265625" style="5"/>
    <col min="10756" max="10756" width="7.1796875" style="5" customWidth="1"/>
    <col min="10757" max="10757" width="59.1796875" style="5" customWidth="1"/>
    <col min="10758" max="10758" width="19.26953125" style="5" customWidth="1"/>
    <col min="10759" max="11011" width="8.7265625" style="5"/>
    <col min="11012" max="11012" width="7.1796875" style="5" customWidth="1"/>
    <col min="11013" max="11013" width="59.1796875" style="5" customWidth="1"/>
    <col min="11014" max="11014" width="19.26953125" style="5" customWidth="1"/>
    <col min="11015" max="11267" width="8.7265625" style="5"/>
    <col min="11268" max="11268" width="7.1796875" style="5" customWidth="1"/>
    <col min="11269" max="11269" width="59.1796875" style="5" customWidth="1"/>
    <col min="11270" max="11270" width="19.26953125" style="5" customWidth="1"/>
    <col min="11271" max="11523" width="8.7265625" style="5"/>
    <col min="11524" max="11524" width="7.1796875" style="5" customWidth="1"/>
    <col min="11525" max="11525" width="59.1796875" style="5" customWidth="1"/>
    <col min="11526" max="11526" width="19.26953125" style="5" customWidth="1"/>
    <col min="11527" max="11779" width="8.7265625" style="5"/>
    <col min="11780" max="11780" width="7.1796875" style="5" customWidth="1"/>
    <col min="11781" max="11781" width="59.1796875" style="5" customWidth="1"/>
    <col min="11782" max="11782" width="19.26953125" style="5" customWidth="1"/>
    <col min="11783" max="12035" width="8.7265625" style="5"/>
    <col min="12036" max="12036" width="7.1796875" style="5" customWidth="1"/>
    <col min="12037" max="12037" width="59.1796875" style="5" customWidth="1"/>
    <col min="12038" max="12038" width="19.26953125" style="5" customWidth="1"/>
    <col min="12039" max="12291" width="8.7265625" style="5"/>
    <col min="12292" max="12292" width="7.1796875" style="5" customWidth="1"/>
    <col min="12293" max="12293" width="59.1796875" style="5" customWidth="1"/>
    <col min="12294" max="12294" width="19.26953125" style="5" customWidth="1"/>
    <col min="12295" max="12547" width="8.7265625" style="5"/>
    <col min="12548" max="12548" width="7.1796875" style="5" customWidth="1"/>
    <col min="12549" max="12549" width="59.1796875" style="5" customWidth="1"/>
    <col min="12550" max="12550" width="19.26953125" style="5" customWidth="1"/>
    <col min="12551" max="12803" width="8.7265625" style="5"/>
    <col min="12804" max="12804" width="7.1796875" style="5" customWidth="1"/>
    <col min="12805" max="12805" width="59.1796875" style="5" customWidth="1"/>
    <col min="12806" max="12806" width="19.26953125" style="5" customWidth="1"/>
    <col min="12807" max="13059" width="8.7265625" style="5"/>
    <col min="13060" max="13060" width="7.1796875" style="5" customWidth="1"/>
    <col min="13061" max="13061" width="59.1796875" style="5" customWidth="1"/>
    <col min="13062" max="13062" width="19.26953125" style="5" customWidth="1"/>
    <col min="13063" max="13315" width="8.7265625" style="5"/>
    <col min="13316" max="13316" width="7.1796875" style="5" customWidth="1"/>
    <col min="13317" max="13317" width="59.1796875" style="5" customWidth="1"/>
    <col min="13318" max="13318" width="19.26953125" style="5" customWidth="1"/>
    <col min="13319" max="13571" width="8.7265625" style="5"/>
    <col min="13572" max="13572" width="7.1796875" style="5" customWidth="1"/>
    <col min="13573" max="13573" width="59.1796875" style="5" customWidth="1"/>
    <col min="13574" max="13574" width="19.26953125" style="5" customWidth="1"/>
    <col min="13575" max="13827" width="8.7265625" style="5"/>
    <col min="13828" max="13828" width="7.1796875" style="5" customWidth="1"/>
    <col min="13829" max="13829" width="59.1796875" style="5" customWidth="1"/>
    <col min="13830" max="13830" width="19.26953125" style="5" customWidth="1"/>
    <col min="13831" max="14083" width="8.7265625" style="5"/>
    <col min="14084" max="14084" width="7.1796875" style="5" customWidth="1"/>
    <col min="14085" max="14085" width="59.1796875" style="5" customWidth="1"/>
    <col min="14086" max="14086" width="19.26953125" style="5" customWidth="1"/>
    <col min="14087" max="14339" width="8.7265625" style="5"/>
    <col min="14340" max="14340" width="7.1796875" style="5" customWidth="1"/>
    <col min="14341" max="14341" width="59.1796875" style="5" customWidth="1"/>
    <col min="14342" max="14342" width="19.26953125" style="5" customWidth="1"/>
    <col min="14343" max="14595" width="8.7265625" style="5"/>
    <col min="14596" max="14596" width="7.1796875" style="5" customWidth="1"/>
    <col min="14597" max="14597" width="59.1796875" style="5" customWidth="1"/>
    <col min="14598" max="14598" width="19.26953125" style="5" customWidth="1"/>
    <col min="14599" max="14851" width="8.7265625" style="5"/>
    <col min="14852" max="14852" width="7.1796875" style="5" customWidth="1"/>
    <col min="14853" max="14853" width="59.1796875" style="5" customWidth="1"/>
    <col min="14854" max="14854" width="19.26953125" style="5" customWidth="1"/>
    <col min="14855" max="15107" width="8.7265625" style="5"/>
    <col min="15108" max="15108" width="7.1796875" style="5" customWidth="1"/>
    <col min="15109" max="15109" width="59.1796875" style="5" customWidth="1"/>
    <col min="15110" max="15110" width="19.26953125" style="5" customWidth="1"/>
    <col min="15111" max="15363" width="8.7265625" style="5"/>
    <col min="15364" max="15364" width="7.1796875" style="5" customWidth="1"/>
    <col min="15365" max="15365" width="59.1796875" style="5" customWidth="1"/>
    <col min="15366" max="15366" width="19.26953125" style="5" customWidth="1"/>
    <col min="15367" max="15619" width="8.7265625" style="5"/>
    <col min="15620" max="15620" width="7.1796875" style="5" customWidth="1"/>
    <col min="15621" max="15621" width="59.1796875" style="5" customWidth="1"/>
    <col min="15622" max="15622" width="19.26953125" style="5" customWidth="1"/>
    <col min="15623" max="15875" width="8.7265625" style="5"/>
    <col min="15876" max="15876" width="7.1796875" style="5" customWidth="1"/>
    <col min="15877" max="15877" width="59.1796875" style="5" customWidth="1"/>
    <col min="15878" max="15878" width="19.26953125" style="5" customWidth="1"/>
    <col min="15879" max="16131" width="8.7265625" style="5"/>
    <col min="16132" max="16132" width="7.1796875" style="5" customWidth="1"/>
    <col min="16133" max="16133" width="59.1796875" style="5" customWidth="1"/>
    <col min="16134" max="16134" width="19.26953125" style="5" customWidth="1"/>
    <col min="16135" max="16384" width="8.7265625" style="5"/>
  </cols>
  <sheetData>
    <row r="1" spans="2:8" x14ac:dyDescent="0.3">
      <c r="B1" s="49"/>
      <c r="C1" s="50"/>
      <c r="D1" s="50"/>
      <c r="E1" s="50"/>
      <c r="F1" s="51"/>
    </row>
    <row r="2" spans="2:8" x14ac:dyDescent="0.3">
      <c r="B2" s="39" t="s">
        <v>58</v>
      </c>
      <c r="F2" s="40" t="s">
        <v>0</v>
      </c>
    </row>
    <row r="3" spans="2:8" x14ac:dyDescent="0.3">
      <c r="B3" s="52"/>
      <c r="C3" s="41"/>
      <c r="D3" s="41"/>
      <c r="E3" s="41"/>
    </row>
    <row r="4" spans="2:8" ht="17.5" x14ac:dyDescent="0.35">
      <c r="B4" s="225" t="s">
        <v>1</v>
      </c>
      <c r="C4" s="225"/>
      <c r="D4" s="225"/>
      <c r="E4" s="225"/>
      <c r="F4" s="225"/>
    </row>
    <row r="5" spans="2:8" x14ac:dyDescent="0.3">
      <c r="B5" s="226" t="s">
        <v>70</v>
      </c>
      <c r="C5" s="226"/>
      <c r="D5" s="226"/>
      <c r="E5" s="226"/>
      <c r="F5" s="226"/>
    </row>
    <row r="6" spans="2:8" x14ac:dyDescent="0.3">
      <c r="B6" s="227" t="s">
        <v>89</v>
      </c>
      <c r="C6" s="227"/>
      <c r="D6" s="227"/>
      <c r="E6" s="227"/>
      <c r="F6" s="227"/>
    </row>
    <row r="7" spans="2:8" x14ac:dyDescent="0.3">
      <c r="B7" s="226" t="s">
        <v>2</v>
      </c>
      <c r="C7" s="226"/>
      <c r="D7" s="226"/>
      <c r="E7" s="226"/>
      <c r="F7" s="226"/>
    </row>
    <row r="8" spans="2:8" x14ac:dyDescent="0.3">
      <c r="B8" s="228" t="str">
        <f>VHXH!B7</f>
        <v>( Kèm theo quyết định số 370/QĐ - UBND ngày 22 tháng 9 năm 2025 )</v>
      </c>
      <c r="C8" s="228"/>
      <c r="D8" s="228"/>
      <c r="E8" s="228"/>
      <c r="F8" s="228"/>
    </row>
    <row r="9" spans="2:8" x14ac:dyDescent="0.3">
      <c r="F9" s="42" t="s">
        <v>55</v>
      </c>
    </row>
    <row r="10" spans="2:8" ht="52" x14ac:dyDescent="0.3">
      <c r="B10" s="10" t="s">
        <v>4</v>
      </c>
      <c r="C10" s="10" t="s">
        <v>5</v>
      </c>
      <c r="D10" s="11" t="s">
        <v>158</v>
      </c>
      <c r="E10" s="11" t="s">
        <v>157</v>
      </c>
      <c r="F10" s="10" t="s">
        <v>156</v>
      </c>
    </row>
    <row r="11" spans="2:8" x14ac:dyDescent="0.3">
      <c r="B11" s="10" t="s">
        <v>7</v>
      </c>
      <c r="C11" s="13" t="s">
        <v>51</v>
      </c>
      <c r="D11" s="13"/>
      <c r="E11" s="13"/>
      <c r="F11" s="21"/>
    </row>
    <row r="12" spans="2:8" x14ac:dyDescent="0.3">
      <c r="B12" s="10">
        <v>1</v>
      </c>
      <c r="C12" s="13" t="s">
        <v>9</v>
      </c>
      <c r="D12" s="13"/>
      <c r="E12" s="13"/>
      <c r="F12" s="26"/>
    </row>
    <row r="13" spans="2:8" x14ac:dyDescent="0.3">
      <c r="B13" s="10">
        <v>2</v>
      </c>
      <c r="C13" s="13" t="s">
        <v>10</v>
      </c>
      <c r="D13" s="13"/>
      <c r="E13" s="13"/>
      <c r="F13" s="26"/>
    </row>
    <row r="14" spans="2:8" x14ac:dyDescent="0.3">
      <c r="B14" s="10">
        <v>3</v>
      </c>
      <c r="C14" s="13" t="s">
        <v>11</v>
      </c>
      <c r="D14" s="13"/>
      <c r="E14" s="13"/>
      <c r="F14" s="26"/>
    </row>
    <row r="15" spans="2:8" x14ac:dyDescent="0.3">
      <c r="B15" s="10" t="s">
        <v>12</v>
      </c>
      <c r="C15" s="13" t="s">
        <v>52</v>
      </c>
      <c r="D15" s="135">
        <f>D16</f>
        <v>560826000</v>
      </c>
      <c r="E15" s="135">
        <v>547052000</v>
      </c>
      <c r="F15" s="53">
        <f>F16</f>
        <v>13774000</v>
      </c>
      <c r="H15" s="48"/>
    </row>
    <row r="16" spans="2:8" x14ac:dyDescent="0.3">
      <c r="B16" s="10" t="s">
        <v>14</v>
      </c>
      <c r="C16" s="13" t="s">
        <v>15</v>
      </c>
      <c r="D16" s="135">
        <f>D17</f>
        <v>560826000</v>
      </c>
      <c r="E16" s="135">
        <v>547052000</v>
      </c>
      <c r="F16" s="53">
        <f>F17</f>
        <v>13774000</v>
      </c>
    </row>
    <row r="17" spans="2:8" x14ac:dyDescent="0.3">
      <c r="B17" s="10">
        <v>1</v>
      </c>
      <c r="C17" s="13" t="s">
        <v>16</v>
      </c>
      <c r="D17" s="135">
        <f>D18+D19+D21</f>
        <v>560826000</v>
      </c>
      <c r="E17" s="135">
        <v>547052000</v>
      </c>
      <c r="F17" s="53">
        <f>F21</f>
        <v>13774000</v>
      </c>
    </row>
    <row r="18" spans="2:8" x14ac:dyDescent="0.3">
      <c r="B18" s="16" t="s">
        <v>17</v>
      </c>
      <c r="C18" s="17" t="s">
        <v>53</v>
      </c>
      <c r="D18" s="136">
        <v>500000000</v>
      </c>
      <c r="E18" s="136">
        <v>500000000</v>
      </c>
      <c r="F18" s="54"/>
    </row>
    <row r="19" spans="2:8" x14ac:dyDescent="0.3">
      <c r="B19" s="16" t="s">
        <v>21</v>
      </c>
      <c r="C19" s="17" t="s">
        <v>54</v>
      </c>
      <c r="D19" s="136">
        <v>15000000</v>
      </c>
      <c r="E19" s="136">
        <v>15000000</v>
      </c>
      <c r="F19" s="54"/>
    </row>
    <row r="20" spans="2:8" s="47" customFormat="1" x14ac:dyDescent="0.3">
      <c r="B20" s="57"/>
      <c r="C20" s="58" t="s">
        <v>69</v>
      </c>
      <c r="D20" s="137">
        <v>15000000</v>
      </c>
      <c r="E20" s="137">
        <v>15000000</v>
      </c>
      <c r="F20" s="59"/>
      <c r="H20" s="114"/>
    </row>
    <row r="21" spans="2:8" ht="26" x14ac:dyDescent="0.3">
      <c r="B21" s="16" t="s">
        <v>24</v>
      </c>
      <c r="C21" s="17" t="s">
        <v>25</v>
      </c>
      <c r="D21" s="138">
        <f>E21+F21</f>
        <v>45826000</v>
      </c>
      <c r="E21" s="138">
        <v>32052000</v>
      </c>
      <c r="F21" s="86">
        <v>13774000</v>
      </c>
    </row>
  </sheetData>
  <mergeCells count="5">
    <mergeCell ref="B4:F4"/>
    <mergeCell ref="B5:F5"/>
    <mergeCell ref="B6:F6"/>
    <mergeCell ref="B7:F7"/>
    <mergeCell ref="B8:F8"/>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ADC-06E3-44EE-BE79-9A0E1B8B78BC}">
  <dimension ref="B1:K80"/>
  <sheetViews>
    <sheetView tabSelected="1" view="pageBreakPreview" topLeftCell="A37" zoomScale="92" zoomScaleNormal="95" zoomScaleSheetLayoutView="92" workbookViewId="0">
      <selection activeCell="D40" sqref="D40"/>
    </sheetView>
  </sheetViews>
  <sheetFormatPr defaultRowHeight="14" x14ac:dyDescent="0.3"/>
  <cols>
    <col min="1" max="1" width="7.81640625" style="5" customWidth="1"/>
    <col min="2" max="2" width="8.7265625" style="5" hidden="1" customWidth="1"/>
    <col min="3" max="3" width="6.1796875" style="5" customWidth="1"/>
    <col min="4" max="4" width="61" style="5" customWidth="1"/>
    <col min="5" max="5" width="16.453125" style="4" customWidth="1"/>
    <col min="6" max="6" width="14" style="5" customWidth="1"/>
    <col min="7" max="7" width="15.7265625" style="5" customWidth="1"/>
    <col min="8" max="8" width="13.54296875" style="5" customWidth="1"/>
    <col min="9" max="9" width="14.7265625" style="5" customWidth="1"/>
    <col min="10" max="10" width="20.54296875" style="5" customWidth="1"/>
    <col min="11" max="11" width="10.90625" style="5" bestFit="1" customWidth="1"/>
    <col min="12" max="256" width="8.7265625" style="5"/>
    <col min="257" max="257" width="7.1796875" style="5" customWidth="1"/>
    <col min="258" max="258" width="59.1796875" style="5" customWidth="1"/>
    <col min="259" max="259" width="19.26953125" style="5" customWidth="1"/>
    <col min="260" max="512" width="8.7265625" style="5"/>
    <col min="513" max="513" width="7.1796875" style="5" customWidth="1"/>
    <col min="514" max="514" width="59.1796875" style="5" customWidth="1"/>
    <col min="515" max="515" width="19.26953125" style="5" customWidth="1"/>
    <col min="516" max="768" width="8.7265625" style="5"/>
    <col min="769" max="769" width="7.1796875" style="5" customWidth="1"/>
    <col min="770" max="770" width="59.1796875" style="5" customWidth="1"/>
    <col min="771" max="771" width="19.26953125" style="5" customWidth="1"/>
    <col min="772" max="1024" width="8.7265625" style="5"/>
    <col min="1025" max="1025" width="7.1796875" style="5" customWidth="1"/>
    <col min="1026" max="1026" width="59.1796875" style="5" customWidth="1"/>
    <col min="1027" max="1027" width="19.26953125" style="5" customWidth="1"/>
    <col min="1028" max="1280" width="8.7265625" style="5"/>
    <col min="1281" max="1281" width="7.1796875" style="5" customWidth="1"/>
    <col min="1282" max="1282" width="59.1796875" style="5" customWidth="1"/>
    <col min="1283" max="1283" width="19.26953125" style="5" customWidth="1"/>
    <col min="1284" max="1536" width="8.7265625" style="5"/>
    <col min="1537" max="1537" width="7.1796875" style="5" customWidth="1"/>
    <col min="1538" max="1538" width="59.1796875" style="5" customWidth="1"/>
    <col min="1539" max="1539" width="19.26953125" style="5" customWidth="1"/>
    <col min="1540" max="1792" width="8.7265625" style="5"/>
    <col min="1793" max="1793" width="7.1796875" style="5" customWidth="1"/>
    <col min="1794" max="1794" width="59.1796875" style="5" customWidth="1"/>
    <col min="1795" max="1795" width="19.26953125" style="5" customWidth="1"/>
    <col min="1796" max="2048" width="8.7265625" style="5"/>
    <col min="2049" max="2049" width="7.1796875" style="5" customWidth="1"/>
    <col min="2050" max="2050" width="59.1796875" style="5" customWidth="1"/>
    <col min="2051" max="2051" width="19.26953125" style="5" customWidth="1"/>
    <col min="2052" max="2304" width="8.7265625" style="5"/>
    <col min="2305" max="2305" width="7.1796875" style="5" customWidth="1"/>
    <col min="2306" max="2306" width="59.1796875" style="5" customWidth="1"/>
    <col min="2307" max="2307" width="19.26953125" style="5" customWidth="1"/>
    <col min="2308" max="2560" width="8.7265625" style="5"/>
    <col min="2561" max="2561" width="7.1796875" style="5" customWidth="1"/>
    <col min="2562" max="2562" width="59.1796875" style="5" customWidth="1"/>
    <col min="2563" max="2563" width="19.26953125" style="5" customWidth="1"/>
    <col min="2564" max="2816" width="8.7265625" style="5"/>
    <col min="2817" max="2817" width="7.1796875" style="5" customWidth="1"/>
    <col min="2818" max="2818" width="59.1796875" style="5" customWidth="1"/>
    <col min="2819" max="2819" width="19.26953125" style="5" customWidth="1"/>
    <col min="2820" max="3072" width="8.7265625" style="5"/>
    <col min="3073" max="3073" width="7.1796875" style="5" customWidth="1"/>
    <col min="3074" max="3074" width="59.1796875" style="5" customWidth="1"/>
    <col min="3075" max="3075" width="19.26953125" style="5" customWidth="1"/>
    <col min="3076" max="3328" width="8.7265625" style="5"/>
    <col min="3329" max="3329" width="7.1796875" style="5" customWidth="1"/>
    <col min="3330" max="3330" width="59.1796875" style="5" customWidth="1"/>
    <col min="3331" max="3331" width="19.26953125" style="5" customWidth="1"/>
    <col min="3332" max="3584" width="8.7265625" style="5"/>
    <col min="3585" max="3585" width="7.1796875" style="5" customWidth="1"/>
    <col min="3586" max="3586" width="59.1796875" style="5" customWidth="1"/>
    <col min="3587" max="3587" width="19.26953125" style="5" customWidth="1"/>
    <col min="3588" max="3840" width="8.7265625" style="5"/>
    <col min="3841" max="3841" width="7.1796875" style="5" customWidth="1"/>
    <col min="3842" max="3842" width="59.1796875" style="5" customWidth="1"/>
    <col min="3843" max="3843" width="19.26953125" style="5" customWidth="1"/>
    <col min="3844" max="4096" width="8.7265625" style="5"/>
    <col min="4097" max="4097" width="7.1796875" style="5" customWidth="1"/>
    <col min="4098" max="4098" width="59.1796875" style="5" customWidth="1"/>
    <col min="4099" max="4099" width="19.26953125" style="5" customWidth="1"/>
    <col min="4100" max="4352" width="8.7265625" style="5"/>
    <col min="4353" max="4353" width="7.1796875" style="5" customWidth="1"/>
    <col min="4354" max="4354" width="59.1796875" style="5" customWidth="1"/>
    <col min="4355" max="4355" width="19.26953125" style="5" customWidth="1"/>
    <col min="4356" max="4608" width="8.7265625" style="5"/>
    <col min="4609" max="4609" width="7.1796875" style="5" customWidth="1"/>
    <col min="4610" max="4610" width="59.1796875" style="5" customWidth="1"/>
    <col min="4611" max="4611" width="19.26953125" style="5" customWidth="1"/>
    <col min="4612" max="4864" width="8.7265625" style="5"/>
    <col min="4865" max="4865" width="7.1796875" style="5" customWidth="1"/>
    <col min="4866" max="4866" width="59.1796875" style="5" customWidth="1"/>
    <col min="4867" max="4867" width="19.26953125" style="5" customWidth="1"/>
    <col min="4868" max="5120" width="8.7265625" style="5"/>
    <col min="5121" max="5121" width="7.1796875" style="5" customWidth="1"/>
    <col min="5122" max="5122" width="59.1796875" style="5" customWidth="1"/>
    <col min="5123" max="5123" width="19.26953125" style="5" customWidth="1"/>
    <col min="5124" max="5376" width="8.7265625" style="5"/>
    <col min="5377" max="5377" width="7.1796875" style="5" customWidth="1"/>
    <col min="5378" max="5378" width="59.1796875" style="5" customWidth="1"/>
    <col min="5379" max="5379" width="19.26953125" style="5" customWidth="1"/>
    <col min="5380" max="5632" width="8.7265625" style="5"/>
    <col min="5633" max="5633" width="7.1796875" style="5" customWidth="1"/>
    <col min="5634" max="5634" width="59.1796875" style="5" customWidth="1"/>
    <col min="5635" max="5635" width="19.26953125" style="5" customWidth="1"/>
    <col min="5636" max="5888" width="8.7265625" style="5"/>
    <col min="5889" max="5889" width="7.1796875" style="5" customWidth="1"/>
    <col min="5890" max="5890" width="59.1796875" style="5" customWidth="1"/>
    <col min="5891" max="5891" width="19.26953125" style="5" customWidth="1"/>
    <col min="5892" max="6144" width="8.7265625" style="5"/>
    <col min="6145" max="6145" width="7.1796875" style="5" customWidth="1"/>
    <col min="6146" max="6146" width="59.1796875" style="5" customWidth="1"/>
    <col min="6147" max="6147" width="19.26953125" style="5" customWidth="1"/>
    <col min="6148" max="6400" width="8.7265625" style="5"/>
    <col min="6401" max="6401" width="7.1796875" style="5" customWidth="1"/>
    <col min="6402" max="6402" width="59.1796875" style="5" customWidth="1"/>
    <col min="6403" max="6403" width="19.26953125" style="5" customWidth="1"/>
    <col min="6404" max="6656" width="8.7265625" style="5"/>
    <col min="6657" max="6657" width="7.1796875" style="5" customWidth="1"/>
    <col min="6658" max="6658" width="59.1796875" style="5" customWidth="1"/>
    <col min="6659" max="6659" width="19.26953125" style="5" customWidth="1"/>
    <col min="6660" max="6912" width="8.7265625" style="5"/>
    <col min="6913" max="6913" width="7.1796875" style="5" customWidth="1"/>
    <col min="6914" max="6914" width="59.1796875" style="5" customWidth="1"/>
    <col min="6915" max="6915" width="19.26953125" style="5" customWidth="1"/>
    <col min="6916" max="7168" width="8.7265625" style="5"/>
    <col min="7169" max="7169" width="7.1796875" style="5" customWidth="1"/>
    <col min="7170" max="7170" width="59.1796875" style="5" customWidth="1"/>
    <col min="7171" max="7171" width="19.26953125" style="5" customWidth="1"/>
    <col min="7172" max="7424" width="8.7265625" style="5"/>
    <col min="7425" max="7425" width="7.1796875" style="5" customWidth="1"/>
    <col min="7426" max="7426" width="59.1796875" style="5" customWidth="1"/>
    <col min="7427" max="7427" width="19.26953125" style="5" customWidth="1"/>
    <col min="7428" max="7680" width="8.7265625" style="5"/>
    <col min="7681" max="7681" width="7.1796875" style="5" customWidth="1"/>
    <col min="7682" max="7682" width="59.1796875" style="5" customWidth="1"/>
    <col min="7683" max="7683" width="19.26953125" style="5" customWidth="1"/>
    <col min="7684" max="7936" width="8.7265625" style="5"/>
    <col min="7937" max="7937" width="7.1796875" style="5" customWidth="1"/>
    <col min="7938" max="7938" width="59.1796875" style="5" customWidth="1"/>
    <col min="7939" max="7939" width="19.26953125" style="5" customWidth="1"/>
    <col min="7940" max="8192" width="8.7265625" style="5"/>
    <col min="8193" max="8193" width="7.1796875" style="5" customWidth="1"/>
    <col min="8194" max="8194" width="59.1796875" style="5" customWidth="1"/>
    <col min="8195" max="8195" width="19.26953125" style="5" customWidth="1"/>
    <col min="8196" max="8448" width="8.7265625" style="5"/>
    <col min="8449" max="8449" width="7.1796875" style="5" customWidth="1"/>
    <col min="8450" max="8450" width="59.1796875" style="5" customWidth="1"/>
    <col min="8451" max="8451" width="19.26953125" style="5" customWidth="1"/>
    <col min="8452" max="8704" width="8.7265625" style="5"/>
    <col min="8705" max="8705" width="7.1796875" style="5" customWidth="1"/>
    <col min="8706" max="8706" width="59.1796875" style="5" customWidth="1"/>
    <col min="8707" max="8707" width="19.26953125" style="5" customWidth="1"/>
    <col min="8708" max="8960" width="8.7265625" style="5"/>
    <col min="8961" max="8961" width="7.1796875" style="5" customWidth="1"/>
    <col min="8962" max="8962" width="59.1796875" style="5" customWidth="1"/>
    <col min="8963" max="8963" width="19.26953125" style="5" customWidth="1"/>
    <col min="8964" max="9216" width="8.7265625" style="5"/>
    <col min="9217" max="9217" width="7.1796875" style="5" customWidth="1"/>
    <col min="9218" max="9218" width="59.1796875" style="5" customWidth="1"/>
    <col min="9219" max="9219" width="19.26953125" style="5" customWidth="1"/>
    <col min="9220" max="9472" width="8.7265625" style="5"/>
    <col min="9473" max="9473" width="7.1796875" style="5" customWidth="1"/>
    <col min="9474" max="9474" width="59.1796875" style="5" customWidth="1"/>
    <col min="9475" max="9475" width="19.26953125" style="5" customWidth="1"/>
    <col min="9476" max="9728" width="8.7265625" style="5"/>
    <col min="9729" max="9729" width="7.1796875" style="5" customWidth="1"/>
    <col min="9730" max="9730" width="59.1796875" style="5" customWidth="1"/>
    <col min="9731" max="9731" width="19.26953125" style="5" customWidth="1"/>
    <col min="9732" max="9984" width="8.7265625" style="5"/>
    <col min="9985" max="9985" width="7.1796875" style="5" customWidth="1"/>
    <col min="9986" max="9986" width="59.1796875" style="5" customWidth="1"/>
    <col min="9987" max="9987" width="19.26953125" style="5" customWidth="1"/>
    <col min="9988" max="10240" width="8.7265625" style="5"/>
    <col min="10241" max="10241" width="7.1796875" style="5" customWidth="1"/>
    <col min="10242" max="10242" width="59.1796875" style="5" customWidth="1"/>
    <col min="10243" max="10243" width="19.26953125" style="5" customWidth="1"/>
    <col min="10244" max="10496" width="8.7265625" style="5"/>
    <col min="10497" max="10497" width="7.1796875" style="5" customWidth="1"/>
    <col min="10498" max="10498" width="59.1796875" style="5" customWidth="1"/>
    <col min="10499" max="10499" width="19.26953125" style="5" customWidth="1"/>
    <col min="10500" max="10752" width="8.7265625" style="5"/>
    <col min="10753" max="10753" width="7.1796875" style="5" customWidth="1"/>
    <col min="10754" max="10754" width="59.1796875" style="5" customWidth="1"/>
    <col min="10755" max="10755" width="19.26953125" style="5" customWidth="1"/>
    <col min="10756" max="11008" width="8.7265625" style="5"/>
    <col min="11009" max="11009" width="7.1796875" style="5" customWidth="1"/>
    <col min="11010" max="11010" width="59.1796875" style="5" customWidth="1"/>
    <col min="11011" max="11011" width="19.26953125" style="5" customWidth="1"/>
    <col min="11012" max="11264" width="8.7265625" style="5"/>
    <col min="11265" max="11265" width="7.1796875" style="5" customWidth="1"/>
    <col min="11266" max="11266" width="59.1796875" style="5" customWidth="1"/>
    <col min="11267" max="11267" width="19.26953125" style="5" customWidth="1"/>
    <col min="11268" max="11520" width="8.7265625" style="5"/>
    <col min="11521" max="11521" width="7.1796875" style="5" customWidth="1"/>
    <col min="11522" max="11522" width="59.1796875" style="5" customWidth="1"/>
    <col min="11523" max="11523" width="19.26953125" style="5" customWidth="1"/>
    <col min="11524" max="11776" width="8.7265625" style="5"/>
    <col min="11777" max="11777" width="7.1796875" style="5" customWidth="1"/>
    <col min="11778" max="11778" width="59.1796875" style="5" customWidth="1"/>
    <col min="11779" max="11779" width="19.26953125" style="5" customWidth="1"/>
    <col min="11780" max="12032" width="8.7265625" style="5"/>
    <col min="12033" max="12033" width="7.1796875" style="5" customWidth="1"/>
    <col min="12034" max="12034" width="59.1796875" style="5" customWidth="1"/>
    <col min="12035" max="12035" width="19.26953125" style="5" customWidth="1"/>
    <col min="12036" max="12288" width="8.7265625" style="5"/>
    <col min="12289" max="12289" width="7.1796875" style="5" customWidth="1"/>
    <col min="12290" max="12290" width="59.1796875" style="5" customWidth="1"/>
    <col min="12291" max="12291" width="19.26953125" style="5" customWidth="1"/>
    <col min="12292" max="12544" width="8.7265625" style="5"/>
    <col min="12545" max="12545" width="7.1796875" style="5" customWidth="1"/>
    <col min="12546" max="12546" width="59.1796875" style="5" customWidth="1"/>
    <col min="12547" max="12547" width="19.26953125" style="5" customWidth="1"/>
    <col min="12548" max="12800" width="8.7265625" style="5"/>
    <col min="12801" max="12801" width="7.1796875" style="5" customWidth="1"/>
    <col min="12802" max="12802" width="59.1796875" style="5" customWidth="1"/>
    <col min="12803" max="12803" width="19.26953125" style="5" customWidth="1"/>
    <col min="12804" max="13056" width="8.7265625" style="5"/>
    <col min="13057" max="13057" width="7.1796875" style="5" customWidth="1"/>
    <col min="13058" max="13058" width="59.1796875" style="5" customWidth="1"/>
    <col min="13059" max="13059" width="19.26953125" style="5" customWidth="1"/>
    <col min="13060" max="13312" width="8.7265625" style="5"/>
    <col min="13313" max="13313" width="7.1796875" style="5" customWidth="1"/>
    <col min="13314" max="13314" width="59.1796875" style="5" customWidth="1"/>
    <col min="13315" max="13315" width="19.26953125" style="5" customWidth="1"/>
    <col min="13316" max="13568" width="8.7265625" style="5"/>
    <col min="13569" max="13569" width="7.1796875" style="5" customWidth="1"/>
    <col min="13570" max="13570" width="59.1796875" style="5" customWidth="1"/>
    <col min="13571" max="13571" width="19.26953125" style="5" customWidth="1"/>
    <col min="13572" max="13824" width="8.7265625" style="5"/>
    <col min="13825" max="13825" width="7.1796875" style="5" customWidth="1"/>
    <col min="13826" max="13826" width="59.1796875" style="5" customWidth="1"/>
    <col min="13827" max="13827" width="19.26953125" style="5" customWidth="1"/>
    <col min="13828" max="14080" width="8.7265625" style="5"/>
    <col min="14081" max="14081" width="7.1796875" style="5" customWidth="1"/>
    <col min="14082" max="14082" width="59.1796875" style="5" customWidth="1"/>
    <col min="14083" max="14083" width="19.26953125" style="5" customWidth="1"/>
    <col min="14084" max="14336" width="8.7265625" style="5"/>
    <col min="14337" max="14337" width="7.1796875" style="5" customWidth="1"/>
    <col min="14338" max="14338" width="59.1796875" style="5" customWidth="1"/>
    <col min="14339" max="14339" width="19.26953125" style="5" customWidth="1"/>
    <col min="14340" max="14592" width="8.7265625" style="5"/>
    <col min="14593" max="14593" width="7.1796875" style="5" customWidth="1"/>
    <col min="14594" max="14594" width="59.1796875" style="5" customWidth="1"/>
    <col min="14595" max="14595" width="19.26953125" style="5" customWidth="1"/>
    <col min="14596" max="14848" width="8.7265625" style="5"/>
    <col min="14849" max="14849" width="7.1796875" style="5" customWidth="1"/>
    <col min="14850" max="14850" width="59.1796875" style="5" customWidth="1"/>
    <col min="14851" max="14851" width="19.26953125" style="5" customWidth="1"/>
    <col min="14852" max="15104" width="8.7265625" style="5"/>
    <col min="15105" max="15105" width="7.1796875" style="5" customWidth="1"/>
    <col min="15106" max="15106" width="59.1796875" style="5" customWidth="1"/>
    <col min="15107" max="15107" width="19.26953125" style="5" customWidth="1"/>
    <col min="15108" max="15360" width="8.7265625" style="5"/>
    <col min="15361" max="15361" width="7.1796875" style="5" customWidth="1"/>
    <col min="15362" max="15362" width="59.1796875" style="5" customWidth="1"/>
    <col min="15363" max="15363" width="19.26953125" style="5" customWidth="1"/>
    <col min="15364" max="15616" width="8.7265625" style="5"/>
    <col min="15617" max="15617" width="7.1796875" style="5" customWidth="1"/>
    <col min="15618" max="15618" width="59.1796875" style="5" customWidth="1"/>
    <col min="15619" max="15619" width="19.26953125" style="5" customWidth="1"/>
    <col min="15620" max="15872" width="8.7265625" style="5"/>
    <col min="15873" max="15873" width="7.1796875" style="5" customWidth="1"/>
    <col min="15874" max="15874" width="59.1796875" style="5" customWidth="1"/>
    <col min="15875" max="15875" width="19.26953125" style="5" customWidth="1"/>
    <col min="15876" max="16128" width="8.7265625" style="5"/>
    <col min="16129" max="16129" width="7.1796875" style="5" customWidth="1"/>
    <col min="16130" max="16130" width="59.1796875" style="5" customWidth="1"/>
    <col min="16131" max="16131" width="19.26953125" style="5" customWidth="1"/>
    <col min="16132" max="16384" width="8.7265625" style="5"/>
  </cols>
  <sheetData>
    <row r="1" spans="3:10" x14ac:dyDescent="0.3">
      <c r="C1" s="230" t="s">
        <v>58</v>
      </c>
      <c r="D1" s="230"/>
      <c r="E1" s="2"/>
      <c r="F1" s="1"/>
      <c r="G1" s="3" t="s">
        <v>0</v>
      </c>
    </row>
    <row r="2" spans="3:10" x14ac:dyDescent="0.3">
      <c r="C2" s="6"/>
      <c r="D2" s="1"/>
      <c r="F2" s="1"/>
    </row>
    <row r="3" spans="3:10" ht="17.5" x14ac:dyDescent="0.3">
      <c r="C3" s="231" t="s">
        <v>1</v>
      </c>
      <c r="D3" s="231"/>
      <c r="E3" s="231"/>
      <c r="F3" s="231"/>
      <c r="G3" s="231"/>
    </row>
    <row r="4" spans="3:10" x14ac:dyDescent="0.3">
      <c r="C4" s="226" t="s">
        <v>71</v>
      </c>
      <c r="D4" s="226"/>
      <c r="E4" s="226"/>
      <c r="F4" s="226"/>
      <c r="G4" s="226"/>
    </row>
    <row r="5" spans="3:10" x14ac:dyDescent="0.3">
      <c r="C5" s="226" t="s">
        <v>90</v>
      </c>
      <c r="D5" s="226"/>
      <c r="E5" s="226"/>
      <c r="F5" s="226"/>
      <c r="G5" s="226"/>
    </row>
    <row r="6" spans="3:10" x14ac:dyDescent="0.3">
      <c r="C6" s="226" t="s">
        <v>2</v>
      </c>
      <c r="D6" s="226"/>
      <c r="E6" s="226"/>
      <c r="F6" s="226"/>
      <c r="G6" s="226"/>
    </row>
    <row r="7" spans="3:10" x14ac:dyDescent="0.3">
      <c r="C7" s="229" t="str">
        <f>VP!C7</f>
        <v>( Kèm theo quyết định số 370/QĐ - UBND ngày 22 tháng 9 năm 2025 )</v>
      </c>
      <c r="D7" s="229"/>
      <c r="E7" s="229"/>
      <c r="F7" s="229"/>
      <c r="G7" s="229"/>
    </row>
    <row r="8" spans="3:10" x14ac:dyDescent="0.3">
      <c r="C8" s="7"/>
      <c r="D8" s="1"/>
      <c r="E8" s="8"/>
      <c r="F8" s="1"/>
      <c r="G8" s="9" t="s">
        <v>3</v>
      </c>
    </row>
    <row r="9" spans="3:10" ht="52" x14ac:dyDescent="0.3">
      <c r="C9" s="10" t="s">
        <v>4</v>
      </c>
      <c r="D9" s="10" t="s">
        <v>5</v>
      </c>
      <c r="E9" s="11" t="s">
        <v>158</v>
      </c>
      <c r="F9" s="11" t="s">
        <v>157</v>
      </c>
      <c r="G9" s="10" t="s">
        <v>156</v>
      </c>
      <c r="H9" s="203" t="s">
        <v>217</v>
      </c>
      <c r="I9" s="204" t="s">
        <v>218</v>
      </c>
    </row>
    <row r="10" spans="3:10" x14ac:dyDescent="0.3">
      <c r="C10" s="10" t="s">
        <v>7</v>
      </c>
      <c r="D10" s="13" t="s">
        <v>8</v>
      </c>
      <c r="E10" s="14"/>
      <c r="F10" s="13"/>
      <c r="G10" s="15"/>
      <c r="H10" s="68"/>
      <c r="I10" s="68"/>
    </row>
    <row r="11" spans="3:10" x14ac:dyDescent="0.3">
      <c r="C11" s="16">
        <v>1</v>
      </c>
      <c r="D11" s="17" t="s">
        <v>9</v>
      </c>
      <c r="E11" s="14"/>
      <c r="F11" s="17"/>
      <c r="G11" s="15"/>
      <c r="H11" s="68"/>
      <c r="I11" s="68"/>
    </row>
    <row r="12" spans="3:10" x14ac:dyDescent="0.3">
      <c r="C12" s="16">
        <v>2</v>
      </c>
      <c r="D12" s="17" t="s">
        <v>10</v>
      </c>
      <c r="E12" s="14"/>
      <c r="F12" s="17"/>
      <c r="G12" s="15"/>
      <c r="H12" s="68"/>
      <c r="I12" s="68"/>
    </row>
    <row r="13" spans="3:10" x14ac:dyDescent="0.3">
      <c r="C13" s="16">
        <v>3</v>
      </c>
      <c r="D13" s="17" t="s">
        <v>11</v>
      </c>
      <c r="E13" s="14"/>
      <c r="F13" s="17"/>
      <c r="G13" s="15"/>
      <c r="H13" s="68"/>
      <c r="I13" s="68"/>
    </row>
    <row r="14" spans="3:10" x14ac:dyDescent="0.3">
      <c r="C14" s="10" t="s">
        <v>12</v>
      </c>
      <c r="D14" s="13" t="s">
        <v>13</v>
      </c>
      <c r="E14" s="11">
        <f>E15+E43+E41</f>
        <v>17326635862</v>
      </c>
      <c r="F14" s="11">
        <f>F15+F43</f>
        <v>2197521862</v>
      </c>
      <c r="G14" s="11">
        <f>G15+G43+G41</f>
        <v>15129114000</v>
      </c>
      <c r="H14" s="145"/>
      <c r="I14" s="145"/>
    </row>
    <row r="15" spans="3:10" x14ac:dyDescent="0.3">
      <c r="C15" s="10" t="s">
        <v>14</v>
      </c>
      <c r="D15" s="13" t="s">
        <v>15</v>
      </c>
      <c r="E15" s="11">
        <f>E16+E28+E37</f>
        <v>2259085862</v>
      </c>
      <c r="F15" s="11">
        <f>F16+F28+F37</f>
        <v>2174521862</v>
      </c>
      <c r="G15" s="11">
        <f>G16+G28+G37</f>
        <v>84564000</v>
      </c>
      <c r="H15" s="202"/>
      <c r="I15" s="68"/>
      <c r="J15" s="220"/>
    </row>
    <row r="16" spans="3:10" x14ac:dyDescent="0.3">
      <c r="C16" s="10">
        <v>1</v>
      </c>
      <c r="D16" s="13" t="s">
        <v>16</v>
      </c>
      <c r="E16" s="11">
        <f>E17+E19+E27</f>
        <v>1196122000</v>
      </c>
      <c r="F16" s="12">
        <f>F17+F19+F27</f>
        <v>1129000000</v>
      </c>
      <c r="G16" s="12">
        <f>G17+G19+G27</f>
        <v>67122000</v>
      </c>
      <c r="H16" s="68"/>
      <c r="I16" s="202"/>
    </row>
    <row r="17" spans="3:10" x14ac:dyDescent="0.3">
      <c r="C17" s="16" t="s">
        <v>17</v>
      </c>
      <c r="D17" s="17" t="s">
        <v>18</v>
      </c>
      <c r="E17" s="64">
        <v>1020000000</v>
      </c>
      <c r="F17" s="139">
        <v>1020000000</v>
      </c>
      <c r="G17" s="15"/>
      <c r="H17" s="68"/>
      <c r="I17" s="68"/>
      <c r="J17" s="220"/>
    </row>
    <row r="18" spans="3:10" x14ac:dyDescent="0.3">
      <c r="C18" s="18"/>
      <c r="D18" s="19" t="s">
        <v>72</v>
      </c>
      <c r="E18" s="64">
        <v>1020000000</v>
      </c>
      <c r="F18" s="61">
        <v>1020000000</v>
      </c>
      <c r="G18" s="15"/>
      <c r="H18" s="68"/>
      <c r="I18" s="68"/>
    </row>
    <row r="19" spans="3:10" x14ac:dyDescent="0.3">
      <c r="C19" s="21" t="s">
        <v>21</v>
      </c>
      <c r="D19" s="22" t="s">
        <v>54</v>
      </c>
      <c r="E19" s="14">
        <f>SUM(E20:E26)</f>
        <v>77000000</v>
      </c>
      <c r="F19" s="14">
        <f>SUM(F20:F26)</f>
        <v>42000000</v>
      </c>
      <c r="G19" s="14">
        <f>SUM(G20:G26)</f>
        <v>35000000</v>
      </c>
      <c r="H19" s="68"/>
      <c r="I19" s="68"/>
    </row>
    <row r="20" spans="3:10" x14ac:dyDescent="0.3">
      <c r="C20" s="23"/>
      <c r="D20" s="24" t="s">
        <v>145</v>
      </c>
      <c r="E20" s="20">
        <v>15000000</v>
      </c>
      <c r="F20" s="25">
        <v>15000000</v>
      </c>
      <c r="G20" s="25"/>
      <c r="H20" s="68"/>
      <c r="I20" s="202"/>
    </row>
    <row r="21" spans="3:10" x14ac:dyDescent="0.3">
      <c r="C21" s="67"/>
      <c r="D21" s="87" t="s">
        <v>73</v>
      </c>
      <c r="E21" s="88">
        <v>2000000</v>
      </c>
      <c r="F21" s="89">
        <v>2000000</v>
      </c>
      <c r="G21" s="89"/>
      <c r="H21" s="202"/>
      <c r="I21" s="68"/>
    </row>
    <row r="22" spans="3:10" x14ac:dyDescent="0.3">
      <c r="C22" s="67"/>
      <c r="D22" s="87" t="s">
        <v>74</v>
      </c>
      <c r="E22" s="88">
        <v>10000000</v>
      </c>
      <c r="F22" s="89">
        <v>10000000</v>
      </c>
      <c r="G22" s="89"/>
      <c r="H22" s="68"/>
      <c r="I22" s="68"/>
    </row>
    <row r="23" spans="3:10" x14ac:dyDescent="0.3">
      <c r="C23" s="67"/>
      <c r="D23" s="87" t="s">
        <v>75</v>
      </c>
      <c r="E23" s="88">
        <v>5000000</v>
      </c>
      <c r="F23" s="89">
        <v>5000000</v>
      </c>
      <c r="G23" s="89"/>
      <c r="H23" s="68"/>
      <c r="I23" s="68"/>
    </row>
    <row r="24" spans="3:10" ht="26" x14ac:dyDescent="0.3">
      <c r="C24" s="67"/>
      <c r="D24" s="87" t="s">
        <v>76</v>
      </c>
      <c r="E24" s="88">
        <v>10000000</v>
      </c>
      <c r="F24" s="89">
        <v>10000000</v>
      </c>
      <c r="G24" s="89"/>
      <c r="H24" s="68"/>
      <c r="I24" s="68"/>
    </row>
    <row r="25" spans="3:10" x14ac:dyDescent="0.3">
      <c r="C25" s="67"/>
      <c r="D25" s="87" t="s">
        <v>279</v>
      </c>
      <c r="E25" s="88">
        <f>G25</f>
        <v>5000000</v>
      </c>
      <c r="F25" s="89"/>
      <c r="G25" s="89">
        <v>5000000</v>
      </c>
      <c r="H25" s="68"/>
      <c r="I25" s="68"/>
    </row>
    <row r="26" spans="3:10" ht="26" x14ac:dyDescent="0.3">
      <c r="C26" s="67"/>
      <c r="D26" s="87" t="s">
        <v>161</v>
      </c>
      <c r="E26" s="88">
        <f>F26+G26</f>
        <v>30000000</v>
      </c>
      <c r="F26" s="89"/>
      <c r="G26" s="89">
        <v>30000000</v>
      </c>
      <c r="H26" s="68"/>
      <c r="I26" s="68"/>
    </row>
    <row r="27" spans="3:10" ht="26" x14ac:dyDescent="0.3">
      <c r="C27" s="21" t="s">
        <v>24</v>
      </c>
      <c r="D27" s="22" t="s">
        <v>25</v>
      </c>
      <c r="E27" s="14">
        <f t="shared" ref="E27" si="0">F27+G27</f>
        <v>99122000</v>
      </c>
      <c r="F27" s="14">
        <v>67000000</v>
      </c>
      <c r="G27" s="64">
        <v>32122000</v>
      </c>
      <c r="H27" s="68"/>
      <c r="I27" s="68"/>
    </row>
    <row r="28" spans="3:10" x14ac:dyDescent="0.3">
      <c r="C28" s="10">
        <v>2</v>
      </c>
      <c r="D28" s="27" t="s">
        <v>41</v>
      </c>
      <c r="E28" s="11">
        <f>E29+E30</f>
        <v>771957862</v>
      </c>
      <c r="F28" s="11">
        <f>F29+F30</f>
        <v>771957862</v>
      </c>
      <c r="G28" s="11">
        <f>G29+G30</f>
        <v>0</v>
      </c>
      <c r="H28" s="68"/>
      <c r="I28" s="68"/>
    </row>
    <row r="29" spans="3:10" x14ac:dyDescent="0.3">
      <c r="C29" s="16" t="s">
        <v>27</v>
      </c>
      <c r="D29" s="22" t="s">
        <v>43</v>
      </c>
      <c r="E29" s="14"/>
      <c r="F29" s="14"/>
      <c r="G29" s="14"/>
      <c r="H29" s="68"/>
      <c r="I29" s="68"/>
    </row>
    <row r="30" spans="3:10" x14ac:dyDescent="0.3">
      <c r="C30" s="16" t="s">
        <v>29</v>
      </c>
      <c r="D30" s="22" t="s">
        <v>40</v>
      </c>
      <c r="E30" s="14">
        <f>SUM(E31:E36)</f>
        <v>771957862</v>
      </c>
      <c r="F30" s="14">
        <f>SUM(F31:F36)</f>
        <v>771957862</v>
      </c>
      <c r="G30" s="14">
        <f>SUM(G31:G36)</f>
        <v>0</v>
      </c>
      <c r="H30" s="68"/>
      <c r="I30" s="68"/>
    </row>
    <row r="31" spans="3:10" x14ac:dyDescent="0.3">
      <c r="C31" s="28"/>
      <c r="D31" s="31" t="s">
        <v>143</v>
      </c>
      <c r="E31" s="29">
        <f>F31+G31</f>
        <v>72000000</v>
      </c>
      <c r="F31" s="29">
        <v>72000000</v>
      </c>
      <c r="G31" s="29"/>
      <c r="H31" s="68"/>
      <c r="I31" s="68"/>
    </row>
    <row r="32" spans="3:10" x14ac:dyDescent="0.3">
      <c r="C32" s="28"/>
      <c r="D32" s="31" t="s">
        <v>142</v>
      </c>
      <c r="E32" s="29">
        <f t="shared" ref="E32:E36" si="1">F32+G32</f>
        <v>75000000</v>
      </c>
      <c r="F32" s="29">
        <v>75000000</v>
      </c>
      <c r="G32" s="29"/>
      <c r="H32" s="68"/>
      <c r="I32" s="68"/>
    </row>
    <row r="33" spans="3:9" x14ac:dyDescent="0.3">
      <c r="C33" s="28"/>
      <c r="D33" s="31" t="s">
        <v>144</v>
      </c>
      <c r="E33" s="29">
        <f t="shared" si="1"/>
        <v>194164862</v>
      </c>
      <c r="F33" s="29">
        <v>194164862</v>
      </c>
      <c r="G33" s="29"/>
      <c r="H33" s="68"/>
      <c r="I33" s="68"/>
    </row>
    <row r="34" spans="3:9" ht="26" x14ac:dyDescent="0.3">
      <c r="C34" s="28"/>
      <c r="D34" s="31" t="s">
        <v>45</v>
      </c>
      <c r="E34" s="29">
        <f t="shared" si="1"/>
        <v>328778000</v>
      </c>
      <c r="F34" s="29">
        <v>328778000</v>
      </c>
      <c r="G34" s="29"/>
      <c r="H34" s="68"/>
      <c r="I34" s="68"/>
    </row>
    <row r="35" spans="3:9" hidden="1" x14ac:dyDescent="0.3">
      <c r="C35" s="28"/>
      <c r="D35" s="140"/>
      <c r="E35" s="29"/>
      <c r="F35" s="29"/>
      <c r="G35" s="29"/>
      <c r="H35" s="68"/>
      <c r="I35" s="68"/>
    </row>
    <row r="36" spans="3:9" ht="26" x14ac:dyDescent="0.3">
      <c r="C36" s="32"/>
      <c r="D36" s="31" t="s">
        <v>45</v>
      </c>
      <c r="E36" s="29">
        <f t="shared" si="1"/>
        <v>102015000</v>
      </c>
      <c r="F36" s="29">
        <v>102015000</v>
      </c>
      <c r="G36" s="29"/>
      <c r="H36" s="68"/>
      <c r="I36" s="68"/>
    </row>
    <row r="37" spans="3:9" x14ac:dyDescent="0.3">
      <c r="C37" s="33">
        <v>3</v>
      </c>
      <c r="D37" s="36" t="s">
        <v>77</v>
      </c>
      <c r="E37" s="34">
        <f>E38+E39</f>
        <v>291006000</v>
      </c>
      <c r="F37" s="35">
        <f>F40</f>
        <v>273564000</v>
      </c>
      <c r="G37" s="35">
        <f>G38+G39</f>
        <v>17442000</v>
      </c>
      <c r="H37" s="68"/>
      <c r="I37" s="68"/>
    </row>
    <row r="38" spans="3:9" x14ac:dyDescent="0.3">
      <c r="C38" s="16" t="s">
        <v>32</v>
      </c>
      <c r="D38" s="37" t="s">
        <v>43</v>
      </c>
      <c r="E38" s="14"/>
      <c r="F38" s="14"/>
      <c r="G38" s="14"/>
      <c r="H38" s="68"/>
      <c r="I38" s="68"/>
    </row>
    <row r="39" spans="3:9" x14ac:dyDescent="0.3">
      <c r="C39" s="16" t="s">
        <v>34</v>
      </c>
      <c r="D39" s="37" t="s">
        <v>40</v>
      </c>
      <c r="E39" s="63">
        <f>E40</f>
        <v>291006000</v>
      </c>
      <c r="F39" s="63">
        <f>F40</f>
        <v>273564000</v>
      </c>
      <c r="G39" s="63">
        <f>G40</f>
        <v>17442000</v>
      </c>
      <c r="H39" s="68"/>
      <c r="I39" s="68"/>
    </row>
    <row r="40" spans="3:9" ht="26" x14ac:dyDescent="0.3">
      <c r="C40" s="32"/>
      <c r="D40" s="38" t="s">
        <v>146</v>
      </c>
      <c r="E40" s="90">
        <f>F40+G40</f>
        <v>291006000</v>
      </c>
      <c r="F40" s="90">
        <v>273564000</v>
      </c>
      <c r="G40" s="90">
        <v>17442000</v>
      </c>
      <c r="H40" s="68"/>
      <c r="I40" s="68"/>
    </row>
    <row r="41" spans="3:9" x14ac:dyDescent="0.3">
      <c r="C41" s="33" t="s">
        <v>84</v>
      </c>
      <c r="D41" s="102" t="s">
        <v>277</v>
      </c>
      <c r="E41" s="34">
        <f>G41</f>
        <v>16200000</v>
      </c>
      <c r="F41" s="34"/>
      <c r="G41" s="34">
        <f t="shared" ref="F41:G43" si="2">G42+G46</f>
        <v>16200000</v>
      </c>
      <c r="H41" s="68"/>
      <c r="I41" s="68"/>
    </row>
    <row r="42" spans="3:9" x14ac:dyDescent="0.3">
      <c r="C42" s="32"/>
      <c r="D42" s="38" t="s">
        <v>280</v>
      </c>
      <c r="E42" s="90">
        <f>G42</f>
        <v>16200000</v>
      </c>
      <c r="F42" s="90"/>
      <c r="G42" s="90">
        <v>16200000</v>
      </c>
      <c r="H42" s="68"/>
      <c r="I42" s="68"/>
    </row>
    <row r="43" spans="3:9" x14ac:dyDescent="0.3">
      <c r="C43" s="33" t="s">
        <v>276</v>
      </c>
      <c r="D43" s="102" t="s">
        <v>278</v>
      </c>
      <c r="E43" s="34">
        <f>E44+E48</f>
        <v>15051350000</v>
      </c>
      <c r="F43" s="34">
        <f t="shared" si="2"/>
        <v>23000000</v>
      </c>
      <c r="G43" s="34">
        <f t="shared" si="2"/>
        <v>15028350000</v>
      </c>
      <c r="H43" s="68"/>
      <c r="I43" s="68"/>
    </row>
    <row r="44" spans="3:9" x14ac:dyDescent="0.3">
      <c r="C44" s="33">
        <v>1</v>
      </c>
      <c r="D44" s="36" t="s">
        <v>153</v>
      </c>
      <c r="E44" s="34">
        <f>E45+E46</f>
        <v>23000000</v>
      </c>
      <c r="F44" s="34">
        <f>F45+F46</f>
        <v>23000000</v>
      </c>
      <c r="G44" s="35">
        <f>G45+G46</f>
        <v>0</v>
      </c>
      <c r="H44" s="68"/>
      <c r="I44" s="68"/>
    </row>
    <row r="45" spans="3:9" x14ac:dyDescent="0.3">
      <c r="C45" s="16" t="s">
        <v>17</v>
      </c>
      <c r="D45" s="37" t="s">
        <v>43</v>
      </c>
      <c r="E45" s="14"/>
      <c r="F45" s="14"/>
      <c r="G45" s="14"/>
      <c r="H45" s="68"/>
      <c r="I45" s="68"/>
    </row>
    <row r="46" spans="3:9" x14ac:dyDescent="0.3">
      <c r="C46" s="16" t="s">
        <v>21</v>
      </c>
      <c r="D46" s="37" t="s">
        <v>40</v>
      </c>
      <c r="E46" s="14">
        <f>SUM(E47:E47)</f>
        <v>23000000</v>
      </c>
      <c r="F46" s="14">
        <f>SUM(F47:F47)</f>
        <v>23000000</v>
      </c>
      <c r="G46" s="14"/>
      <c r="H46" s="68"/>
      <c r="I46" s="68"/>
    </row>
    <row r="47" spans="3:9" x14ac:dyDescent="0.3">
      <c r="C47" s="32"/>
      <c r="D47" s="38" t="s">
        <v>152</v>
      </c>
      <c r="E47" s="29">
        <v>23000000</v>
      </c>
      <c r="F47" s="29">
        <v>23000000</v>
      </c>
      <c r="G47" s="29"/>
      <c r="H47" s="68"/>
      <c r="I47" s="68"/>
    </row>
    <row r="48" spans="3:9" x14ac:dyDescent="0.3">
      <c r="C48" s="152">
        <v>2</v>
      </c>
      <c r="D48" s="151" t="s">
        <v>185</v>
      </c>
      <c r="E48" s="154">
        <f>E50</f>
        <v>15028350000</v>
      </c>
      <c r="F48" s="154">
        <f t="shared" ref="F48" si="3">F50</f>
        <v>0</v>
      </c>
      <c r="G48" s="154">
        <f>G50</f>
        <v>15028350000</v>
      </c>
      <c r="H48" s="154">
        <f t="shared" ref="H48:I48" si="4">H50</f>
        <v>443083615</v>
      </c>
      <c r="I48" s="154">
        <f t="shared" si="4"/>
        <v>14585266385</v>
      </c>
    </row>
    <row r="49" spans="3:10" ht="15.5" x14ac:dyDescent="0.3">
      <c r="C49" s="68"/>
      <c r="D49" s="147" t="s">
        <v>43</v>
      </c>
      <c r="E49" s="103"/>
      <c r="F49" s="103"/>
      <c r="G49" s="68"/>
      <c r="H49" s="68"/>
      <c r="I49" s="68"/>
    </row>
    <row r="50" spans="3:10" ht="15.5" x14ac:dyDescent="0.3">
      <c r="C50" s="68"/>
      <c r="D50" s="147" t="s">
        <v>40</v>
      </c>
      <c r="E50" s="153">
        <f>E51+E64+E73</f>
        <v>15028350000</v>
      </c>
      <c r="F50" s="153">
        <f>F51+F64+F73</f>
        <v>0</v>
      </c>
      <c r="G50" s="153">
        <f>G51+G64+G73</f>
        <v>15028350000</v>
      </c>
      <c r="H50" s="153">
        <f>H51+H64+H73</f>
        <v>443083615</v>
      </c>
      <c r="I50" s="153">
        <f>I51+I64+I73</f>
        <v>14585266385</v>
      </c>
      <c r="J50" s="84"/>
    </row>
    <row r="51" spans="3:10" ht="28" x14ac:dyDescent="0.3">
      <c r="C51" s="155" t="s">
        <v>17</v>
      </c>
      <c r="D51" s="149" t="s">
        <v>183</v>
      </c>
      <c r="E51" s="163">
        <f>E52+E58</f>
        <v>13082450000</v>
      </c>
      <c r="F51" s="163">
        <f>F52+F58</f>
        <v>0</v>
      </c>
      <c r="G51" s="163">
        <f>G52+G58</f>
        <v>13082450000</v>
      </c>
      <c r="H51" s="68">
        <v>0</v>
      </c>
      <c r="I51" s="205">
        <f>E51-H51</f>
        <v>13082450000</v>
      </c>
    </row>
    <row r="52" spans="3:10" ht="15.5" x14ac:dyDescent="0.3">
      <c r="C52" s="68"/>
      <c r="D52" s="148" t="s">
        <v>186</v>
      </c>
      <c r="E52" s="153">
        <f>E53+E54</f>
        <v>12479948000</v>
      </c>
      <c r="F52" s="153">
        <f t="shared" ref="F52:G52" si="5">F53+F54</f>
        <v>0</v>
      </c>
      <c r="G52" s="153">
        <f t="shared" si="5"/>
        <v>12479948000</v>
      </c>
      <c r="H52" s="68">
        <v>0</v>
      </c>
      <c r="I52" s="145">
        <f>E52-H52</f>
        <v>12479948000</v>
      </c>
      <c r="J52" s="84"/>
    </row>
    <row r="53" spans="3:10" ht="42" x14ac:dyDescent="0.3">
      <c r="C53" s="68"/>
      <c r="D53" s="150" t="s">
        <v>209</v>
      </c>
      <c r="E53" s="153">
        <f>F53+G53</f>
        <v>3157000000</v>
      </c>
      <c r="F53" s="153"/>
      <c r="G53" s="153">
        <v>3157000000</v>
      </c>
      <c r="H53" s="68">
        <v>0</v>
      </c>
      <c r="I53" s="145">
        <f>E53-H53</f>
        <v>3157000000</v>
      </c>
    </row>
    <row r="54" spans="3:10" ht="52" customHeight="1" x14ac:dyDescent="0.3">
      <c r="C54" s="68"/>
      <c r="D54" s="150" t="s">
        <v>269</v>
      </c>
      <c r="E54" s="153">
        <f>F54+G54</f>
        <v>9322948000</v>
      </c>
      <c r="F54" s="153"/>
      <c r="G54" s="153">
        <v>9322948000</v>
      </c>
      <c r="H54" s="145">
        <v>0</v>
      </c>
      <c r="I54" s="145">
        <f t="shared" ref="I54:I60" si="6">E54-H54</f>
        <v>9322948000</v>
      </c>
      <c r="J54" s="84"/>
    </row>
    <row r="55" spans="3:10" ht="18" customHeight="1" x14ac:dyDescent="0.3">
      <c r="C55" s="68"/>
      <c r="D55" s="150" t="s">
        <v>271</v>
      </c>
      <c r="E55" s="156">
        <f t="shared" ref="E55:E57" si="7">F55+G55</f>
        <v>5290695000</v>
      </c>
      <c r="F55" s="156"/>
      <c r="G55" s="156">
        <v>5290695000</v>
      </c>
      <c r="H55" s="219"/>
      <c r="I55" s="164">
        <f>G55</f>
        <v>5290695000</v>
      </c>
    </row>
    <row r="56" spans="3:10" ht="20.5" customHeight="1" x14ac:dyDescent="0.3">
      <c r="C56" s="68"/>
      <c r="D56" s="150" t="s">
        <v>272</v>
      </c>
      <c r="E56" s="156">
        <f t="shared" si="7"/>
        <v>1252253000</v>
      </c>
      <c r="F56" s="156"/>
      <c r="G56" s="156">
        <v>1252253000</v>
      </c>
      <c r="H56" s="219"/>
      <c r="I56" s="164">
        <f>G56</f>
        <v>1252253000</v>
      </c>
      <c r="J56" s="84"/>
    </row>
    <row r="57" spans="3:10" ht="20.5" customHeight="1" x14ac:dyDescent="0.3">
      <c r="C57" s="68"/>
      <c r="D57" s="150" t="s">
        <v>273</v>
      </c>
      <c r="E57" s="156">
        <f t="shared" si="7"/>
        <v>2780000000</v>
      </c>
      <c r="F57" s="156"/>
      <c r="G57" s="156">
        <v>2780000000</v>
      </c>
      <c r="H57" s="219"/>
      <c r="I57" s="164">
        <f>G57</f>
        <v>2780000000</v>
      </c>
    </row>
    <row r="58" spans="3:10" ht="15.5" x14ac:dyDescent="0.3">
      <c r="C58" s="68"/>
      <c r="D58" s="148" t="s">
        <v>188</v>
      </c>
      <c r="E58" s="153">
        <f>E60+E59</f>
        <v>602502000</v>
      </c>
      <c r="F58" s="153">
        <f t="shared" ref="F58:G58" si="8">F60+F59</f>
        <v>0</v>
      </c>
      <c r="G58" s="153">
        <f t="shared" si="8"/>
        <v>602502000</v>
      </c>
      <c r="H58" s="68"/>
      <c r="I58" s="145">
        <f t="shared" si="6"/>
        <v>602502000</v>
      </c>
    </row>
    <row r="59" spans="3:10" ht="49" customHeight="1" x14ac:dyDescent="0.3">
      <c r="C59" s="68"/>
      <c r="D59" s="150" t="s">
        <v>199</v>
      </c>
      <c r="E59" s="153">
        <f>F59+G59</f>
        <v>153000000</v>
      </c>
      <c r="F59" s="153"/>
      <c r="G59" s="153">
        <v>153000000</v>
      </c>
      <c r="H59" s="68">
        <v>0</v>
      </c>
      <c r="I59" s="145">
        <f t="shared" si="6"/>
        <v>153000000</v>
      </c>
      <c r="J59" s="84"/>
    </row>
    <row r="60" spans="3:10" ht="42" x14ac:dyDescent="0.3">
      <c r="C60" s="68"/>
      <c r="D60" s="150" t="s">
        <v>283</v>
      </c>
      <c r="E60" s="153">
        <f t="shared" ref="E60:E63" si="9">F60+G60</f>
        <v>449502000</v>
      </c>
      <c r="F60" s="153"/>
      <c r="G60" s="153">
        <v>449502000</v>
      </c>
      <c r="H60" s="68">
        <v>0</v>
      </c>
      <c r="I60" s="145">
        <f t="shared" si="6"/>
        <v>449502000</v>
      </c>
    </row>
    <row r="61" spans="3:10" ht="18" customHeight="1" x14ac:dyDescent="0.3">
      <c r="C61" s="68"/>
      <c r="D61" s="150" t="s">
        <v>270</v>
      </c>
      <c r="E61" s="156">
        <f t="shared" si="9"/>
        <v>274755000</v>
      </c>
      <c r="F61" s="156"/>
      <c r="G61" s="156">
        <v>274755000</v>
      </c>
      <c r="H61" s="219"/>
      <c r="I61" s="164">
        <f>G61</f>
        <v>274755000</v>
      </c>
      <c r="J61" s="84"/>
    </row>
    <row r="62" spans="3:10" ht="20.5" customHeight="1" x14ac:dyDescent="0.3">
      <c r="C62" s="68"/>
      <c r="D62" s="150" t="s">
        <v>274</v>
      </c>
      <c r="E62" s="156">
        <f t="shared" si="9"/>
        <v>54747000</v>
      </c>
      <c r="F62" s="156"/>
      <c r="G62" s="156">
        <v>54747000</v>
      </c>
      <c r="H62" s="219"/>
      <c r="I62" s="164">
        <f t="shared" ref="I62:I63" si="10">G62</f>
        <v>54747000</v>
      </c>
    </row>
    <row r="63" spans="3:10" ht="20.5" customHeight="1" x14ac:dyDescent="0.3">
      <c r="C63" s="68"/>
      <c r="D63" s="150" t="s">
        <v>275</v>
      </c>
      <c r="E63" s="156">
        <f t="shared" si="9"/>
        <v>120000000</v>
      </c>
      <c r="F63" s="156"/>
      <c r="G63" s="156">
        <v>120000000</v>
      </c>
      <c r="H63" s="219"/>
      <c r="I63" s="164">
        <f t="shared" si="10"/>
        <v>120000000</v>
      </c>
    </row>
    <row r="64" spans="3:10" ht="20" customHeight="1" x14ac:dyDescent="0.3">
      <c r="C64" s="155" t="s">
        <v>21</v>
      </c>
      <c r="D64" s="165" t="s">
        <v>192</v>
      </c>
      <c r="E64" s="163">
        <f>E65+E69</f>
        <v>1545900000</v>
      </c>
      <c r="F64" s="163">
        <f t="shared" ref="F64" si="11">F65+F69</f>
        <v>0</v>
      </c>
      <c r="G64" s="163">
        <f>G65+G69</f>
        <v>1545900000</v>
      </c>
      <c r="H64" s="163">
        <f t="shared" ref="H64" si="12">H65+H69</f>
        <v>295775000</v>
      </c>
      <c r="I64" s="163">
        <f>I65+I69</f>
        <v>1250125000</v>
      </c>
    </row>
    <row r="65" spans="3:11" ht="18.5" customHeight="1" x14ac:dyDescent="0.3">
      <c r="C65" s="68"/>
      <c r="D65" s="148" t="s">
        <v>186</v>
      </c>
      <c r="E65" s="153">
        <f>E66+E67</f>
        <v>1496000000</v>
      </c>
      <c r="F65" s="153">
        <f t="shared" ref="F65" si="13">F66+F67</f>
        <v>0</v>
      </c>
      <c r="G65" s="153">
        <f>G66+G67</f>
        <v>1496000000</v>
      </c>
      <c r="H65" s="153">
        <f t="shared" ref="H65:I65" si="14">H66+H67</f>
        <v>289125000</v>
      </c>
      <c r="I65" s="153">
        <f t="shared" si="14"/>
        <v>1206875000</v>
      </c>
    </row>
    <row r="66" spans="3:11" ht="28" x14ac:dyDescent="0.3">
      <c r="C66" s="68"/>
      <c r="D66" s="157" t="s">
        <v>200</v>
      </c>
      <c r="E66" s="153">
        <f>F66+G66</f>
        <v>1342900000</v>
      </c>
      <c r="F66" s="153"/>
      <c r="G66" s="153">
        <v>1342900000</v>
      </c>
      <c r="H66" s="145">
        <v>289125000</v>
      </c>
      <c r="I66" s="145">
        <f>E66-H66</f>
        <v>1053775000</v>
      </c>
    </row>
    <row r="67" spans="3:11" x14ac:dyDescent="0.3">
      <c r="C67" s="68"/>
      <c r="D67" s="159" t="s">
        <v>193</v>
      </c>
      <c r="E67" s="153">
        <f t="shared" ref="E67:E72" si="15">F67+G67</f>
        <v>153100000</v>
      </c>
      <c r="F67" s="153"/>
      <c r="G67" s="153">
        <f>G68</f>
        <v>153100000</v>
      </c>
      <c r="H67" s="68">
        <v>0</v>
      </c>
      <c r="I67" s="145">
        <f>E67-H67</f>
        <v>153100000</v>
      </c>
    </row>
    <row r="68" spans="3:11" ht="28" x14ac:dyDescent="0.3">
      <c r="C68" s="68"/>
      <c r="D68" s="160" t="s">
        <v>284</v>
      </c>
      <c r="E68" s="153">
        <f t="shared" si="15"/>
        <v>153100000</v>
      </c>
      <c r="F68" s="153"/>
      <c r="G68" s="153">
        <v>153100000</v>
      </c>
      <c r="H68" s="68">
        <v>0</v>
      </c>
      <c r="I68" s="145">
        <f>E68-H68</f>
        <v>153100000</v>
      </c>
      <c r="K68" s="84"/>
    </row>
    <row r="69" spans="3:11" ht="18" customHeight="1" x14ac:dyDescent="0.3">
      <c r="C69" s="68"/>
      <c r="D69" s="148" t="s">
        <v>188</v>
      </c>
      <c r="E69" s="153">
        <f>F69+G69</f>
        <v>49900000</v>
      </c>
      <c r="F69" s="153"/>
      <c r="G69" s="153">
        <f>G70+G71</f>
        <v>49900000</v>
      </c>
      <c r="H69" s="153">
        <f>H70+H71</f>
        <v>6650000</v>
      </c>
      <c r="I69" s="153">
        <f>I70+I71</f>
        <v>43250000</v>
      </c>
    </row>
    <row r="70" spans="3:11" ht="28" x14ac:dyDescent="0.3">
      <c r="C70" s="68"/>
      <c r="D70" s="157" t="s">
        <v>201</v>
      </c>
      <c r="E70" s="153">
        <f t="shared" si="15"/>
        <v>47900000</v>
      </c>
      <c r="F70" s="153"/>
      <c r="G70" s="153">
        <v>47900000</v>
      </c>
      <c r="H70" s="145">
        <v>6650000</v>
      </c>
      <c r="I70" s="145">
        <f>E70-H70</f>
        <v>41250000</v>
      </c>
    </row>
    <row r="71" spans="3:11" ht="18.5" customHeight="1" x14ac:dyDescent="0.3">
      <c r="C71" s="68"/>
      <c r="D71" s="159" t="s">
        <v>193</v>
      </c>
      <c r="E71" s="153">
        <f t="shared" si="15"/>
        <v>2000000</v>
      </c>
      <c r="F71" s="153"/>
      <c r="G71" s="153">
        <f>G72</f>
        <v>2000000</v>
      </c>
      <c r="H71" s="68">
        <v>0</v>
      </c>
      <c r="I71" s="145">
        <f>I72</f>
        <v>2000000</v>
      </c>
    </row>
    <row r="72" spans="3:11" ht="28" x14ac:dyDescent="0.3">
      <c r="C72" s="68"/>
      <c r="D72" s="160" t="s">
        <v>285</v>
      </c>
      <c r="E72" s="153">
        <f t="shared" si="15"/>
        <v>2000000</v>
      </c>
      <c r="F72" s="68"/>
      <c r="G72" s="164">
        <v>2000000</v>
      </c>
      <c r="H72" s="68">
        <v>0</v>
      </c>
      <c r="I72" s="145">
        <f>E72-H72</f>
        <v>2000000</v>
      </c>
    </row>
    <row r="73" spans="3:11" ht="19.5" customHeight="1" x14ac:dyDescent="0.3">
      <c r="C73" s="155" t="s">
        <v>21</v>
      </c>
      <c r="D73" s="165" t="s">
        <v>194</v>
      </c>
      <c r="E73" s="163">
        <f>E74+E77</f>
        <v>400000000</v>
      </c>
      <c r="F73" s="163">
        <f>F74+F77</f>
        <v>0</v>
      </c>
      <c r="G73" s="163">
        <f>G74+G77</f>
        <v>400000000</v>
      </c>
      <c r="H73" s="205">
        <f>H74+H77</f>
        <v>147308615</v>
      </c>
      <c r="I73" s="205">
        <f>I74+I77</f>
        <v>252691385</v>
      </c>
    </row>
    <row r="74" spans="3:11" ht="18" customHeight="1" x14ac:dyDescent="0.3">
      <c r="C74" s="68"/>
      <c r="D74" s="148" t="s">
        <v>186</v>
      </c>
      <c r="E74" s="168">
        <f>E75+E76</f>
        <v>380500000</v>
      </c>
      <c r="F74" s="168">
        <f t="shared" ref="F74:I74" si="16">F75+F76</f>
        <v>0</v>
      </c>
      <c r="G74" s="168">
        <f t="shared" si="16"/>
        <v>380500000</v>
      </c>
      <c r="H74" s="168">
        <f t="shared" si="16"/>
        <v>143000000</v>
      </c>
      <c r="I74" s="168">
        <f t="shared" si="16"/>
        <v>237500000</v>
      </c>
    </row>
    <row r="75" spans="3:11" ht="42" x14ac:dyDescent="0.3">
      <c r="C75" s="68"/>
      <c r="D75" s="157" t="s">
        <v>210</v>
      </c>
      <c r="E75" s="153">
        <f>F75+G75</f>
        <v>237500000</v>
      </c>
      <c r="F75" s="153"/>
      <c r="G75" s="153">
        <v>237500000</v>
      </c>
      <c r="H75" s="68">
        <v>0</v>
      </c>
      <c r="I75" s="145">
        <f>E75-H75</f>
        <v>237500000</v>
      </c>
    </row>
    <row r="76" spans="3:11" ht="56" x14ac:dyDescent="0.3">
      <c r="C76" s="68"/>
      <c r="D76" s="157" t="s">
        <v>222</v>
      </c>
      <c r="E76" s="153">
        <v>143000000</v>
      </c>
      <c r="F76" s="153"/>
      <c r="G76" s="153">
        <v>143000000</v>
      </c>
      <c r="H76" s="145">
        <v>143000000</v>
      </c>
      <c r="I76" s="145">
        <f>E76-H76</f>
        <v>0</v>
      </c>
    </row>
    <row r="77" spans="3:11" ht="21" customHeight="1" x14ac:dyDescent="0.3">
      <c r="C77" s="68"/>
      <c r="D77" s="148" t="s">
        <v>188</v>
      </c>
      <c r="E77" s="168">
        <f>E78+E79</f>
        <v>19500000</v>
      </c>
      <c r="F77" s="168">
        <f t="shared" ref="F77:I77" si="17">F78+F79</f>
        <v>0</v>
      </c>
      <c r="G77" s="168">
        <f t="shared" si="17"/>
        <v>19500000</v>
      </c>
      <c r="H77" s="168">
        <f t="shared" si="17"/>
        <v>4308615</v>
      </c>
      <c r="I77" s="168">
        <f t="shared" si="17"/>
        <v>15191385</v>
      </c>
    </row>
    <row r="78" spans="3:11" ht="42" x14ac:dyDescent="0.3">
      <c r="C78" s="68"/>
      <c r="D78" s="157" t="s">
        <v>224</v>
      </c>
      <c r="E78" s="153">
        <f t="shared" ref="E78" si="18">F78+G78</f>
        <v>12500000</v>
      </c>
      <c r="F78" s="153"/>
      <c r="G78" s="153">
        <v>12500000</v>
      </c>
      <c r="H78" s="68">
        <v>0</v>
      </c>
      <c r="I78" s="145">
        <f>E78-H78</f>
        <v>12500000</v>
      </c>
    </row>
    <row r="79" spans="3:11" ht="44.5" customHeight="1" x14ac:dyDescent="0.3">
      <c r="C79" s="68"/>
      <c r="D79" s="208" t="s">
        <v>223</v>
      </c>
      <c r="E79" s="153">
        <v>7000000</v>
      </c>
      <c r="F79" s="68"/>
      <c r="G79" s="145">
        <v>7000000</v>
      </c>
      <c r="H79" s="145">
        <v>4308615</v>
      </c>
      <c r="I79" s="145">
        <f>E79-H79</f>
        <v>2691385</v>
      </c>
    </row>
    <row r="80" spans="3:11" ht="14.25" customHeight="1" x14ac:dyDescent="0.3"/>
  </sheetData>
  <mergeCells count="6">
    <mergeCell ref="C7:G7"/>
    <mergeCell ref="C1:D1"/>
    <mergeCell ref="C3:G3"/>
    <mergeCell ref="C4:G4"/>
    <mergeCell ref="C5:G5"/>
    <mergeCell ref="C6:G6"/>
  </mergeCells>
  <pageMargins left="0" right="0" top="0" bottom="0" header="0" footer="0"/>
  <pageSetup paperSize="9" scale="93" orientation="landscape" verticalDpi="0" r:id="rId1"/>
  <rowBreaks count="2" manualBreakCount="2">
    <brk id="36" max="8" man="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D640-318B-4EFF-B64A-4D623F5E8EA3}">
  <dimension ref="B2:J22"/>
  <sheetViews>
    <sheetView zoomScale="101" zoomScaleNormal="164" workbookViewId="0">
      <selection activeCell="H19" sqref="H19"/>
    </sheetView>
  </sheetViews>
  <sheetFormatPr defaultRowHeight="14" x14ac:dyDescent="0.3"/>
  <cols>
    <col min="1" max="1" width="8.7265625" style="5"/>
    <col min="2" max="2" width="6.1796875" style="5" customWidth="1"/>
    <col min="3" max="3" width="61" style="5" customWidth="1"/>
    <col min="4" max="4" width="14.36328125" style="4" customWidth="1"/>
    <col min="5" max="6" width="16.26953125" style="5" customWidth="1"/>
    <col min="7" max="7" width="8.7265625" style="5"/>
    <col min="8" max="8" width="15" style="5" customWidth="1"/>
    <col min="9" max="9" width="13.08984375" style="5" customWidth="1"/>
    <col min="10" max="11" width="13.36328125" style="5" customWidth="1"/>
    <col min="12" max="257" width="8.7265625" style="5"/>
    <col min="258" max="258" width="7.1796875" style="5" customWidth="1"/>
    <col min="259" max="259" width="59.1796875" style="5" customWidth="1"/>
    <col min="260" max="260" width="19.26953125" style="5" customWidth="1"/>
    <col min="261" max="513" width="8.7265625" style="5"/>
    <col min="514" max="514" width="7.1796875" style="5" customWidth="1"/>
    <col min="515" max="515" width="59.1796875" style="5" customWidth="1"/>
    <col min="516" max="516" width="19.26953125" style="5" customWidth="1"/>
    <col min="517" max="769" width="8.7265625" style="5"/>
    <col min="770" max="770" width="7.1796875" style="5" customWidth="1"/>
    <col min="771" max="771" width="59.1796875" style="5" customWidth="1"/>
    <col min="772" max="772" width="19.26953125" style="5" customWidth="1"/>
    <col min="773" max="1025" width="8.7265625" style="5"/>
    <col min="1026" max="1026" width="7.1796875" style="5" customWidth="1"/>
    <col min="1027" max="1027" width="59.1796875" style="5" customWidth="1"/>
    <col min="1028" max="1028" width="19.26953125" style="5" customWidth="1"/>
    <col min="1029" max="1281" width="8.7265625" style="5"/>
    <col min="1282" max="1282" width="7.1796875" style="5" customWidth="1"/>
    <col min="1283" max="1283" width="59.1796875" style="5" customWidth="1"/>
    <col min="1284" max="1284" width="19.26953125" style="5" customWidth="1"/>
    <col min="1285" max="1537" width="8.7265625" style="5"/>
    <col min="1538" max="1538" width="7.1796875" style="5" customWidth="1"/>
    <col min="1539" max="1539" width="59.1796875" style="5" customWidth="1"/>
    <col min="1540" max="1540" width="19.26953125" style="5" customWidth="1"/>
    <col min="1541" max="1793" width="8.7265625" style="5"/>
    <col min="1794" max="1794" width="7.1796875" style="5" customWidth="1"/>
    <col min="1795" max="1795" width="59.1796875" style="5" customWidth="1"/>
    <col min="1796" max="1796" width="19.26953125" style="5" customWidth="1"/>
    <col min="1797" max="2049" width="8.7265625" style="5"/>
    <col min="2050" max="2050" width="7.1796875" style="5" customWidth="1"/>
    <col min="2051" max="2051" width="59.1796875" style="5" customWidth="1"/>
    <col min="2052" max="2052" width="19.26953125" style="5" customWidth="1"/>
    <col min="2053" max="2305" width="8.7265625" style="5"/>
    <col min="2306" max="2306" width="7.1796875" style="5" customWidth="1"/>
    <col min="2307" max="2307" width="59.1796875" style="5" customWidth="1"/>
    <col min="2308" max="2308" width="19.26953125" style="5" customWidth="1"/>
    <col min="2309" max="2561" width="8.7265625" style="5"/>
    <col min="2562" max="2562" width="7.1796875" style="5" customWidth="1"/>
    <col min="2563" max="2563" width="59.1796875" style="5" customWidth="1"/>
    <col min="2564" max="2564" width="19.26953125" style="5" customWidth="1"/>
    <col min="2565" max="2817" width="8.7265625" style="5"/>
    <col min="2818" max="2818" width="7.1796875" style="5" customWidth="1"/>
    <col min="2819" max="2819" width="59.1796875" style="5" customWidth="1"/>
    <col min="2820" max="2820" width="19.26953125" style="5" customWidth="1"/>
    <col min="2821" max="3073" width="8.7265625" style="5"/>
    <col min="3074" max="3074" width="7.1796875" style="5" customWidth="1"/>
    <col min="3075" max="3075" width="59.1796875" style="5" customWidth="1"/>
    <col min="3076" max="3076" width="19.26953125" style="5" customWidth="1"/>
    <col min="3077" max="3329" width="8.7265625" style="5"/>
    <col min="3330" max="3330" width="7.1796875" style="5" customWidth="1"/>
    <col min="3331" max="3331" width="59.1796875" style="5" customWidth="1"/>
    <col min="3332" max="3332" width="19.26953125" style="5" customWidth="1"/>
    <col min="3333" max="3585" width="8.7265625" style="5"/>
    <col min="3586" max="3586" width="7.1796875" style="5" customWidth="1"/>
    <col min="3587" max="3587" width="59.1796875" style="5" customWidth="1"/>
    <col min="3588" max="3588" width="19.26953125" style="5" customWidth="1"/>
    <col min="3589" max="3841" width="8.7265625" style="5"/>
    <col min="3842" max="3842" width="7.1796875" style="5" customWidth="1"/>
    <col min="3843" max="3843" width="59.1796875" style="5" customWidth="1"/>
    <col min="3844" max="3844" width="19.26953125" style="5" customWidth="1"/>
    <col min="3845" max="4097" width="8.7265625" style="5"/>
    <col min="4098" max="4098" width="7.1796875" style="5" customWidth="1"/>
    <col min="4099" max="4099" width="59.1796875" style="5" customWidth="1"/>
    <col min="4100" max="4100" width="19.26953125" style="5" customWidth="1"/>
    <col min="4101" max="4353" width="8.7265625" style="5"/>
    <col min="4354" max="4354" width="7.1796875" style="5" customWidth="1"/>
    <col min="4355" max="4355" width="59.1796875" style="5" customWidth="1"/>
    <col min="4356" max="4356" width="19.26953125" style="5" customWidth="1"/>
    <col min="4357" max="4609" width="8.7265625" style="5"/>
    <col min="4610" max="4610" width="7.1796875" style="5" customWidth="1"/>
    <col min="4611" max="4611" width="59.1796875" style="5" customWidth="1"/>
    <col min="4612" max="4612" width="19.26953125" style="5" customWidth="1"/>
    <col min="4613" max="4865" width="8.7265625" style="5"/>
    <col min="4866" max="4866" width="7.1796875" style="5" customWidth="1"/>
    <col min="4867" max="4867" width="59.1796875" style="5" customWidth="1"/>
    <col min="4868" max="4868" width="19.26953125" style="5" customWidth="1"/>
    <col min="4869" max="5121" width="8.7265625" style="5"/>
    <col min="5122" max="5122" width="7.1796875" style="5" customWidth="1"/>
    <col min="5123" max="5123" width="59.1796875" style="5" customWidth="1"/>
    <col min="5124" max="5124" width="19.26953125" style="5" customWidth="1"/>
    <col min="5125" max="5377" width="8.7265625" style="5"/>
    <col min="5378" max="5378" width="7.1796875" style="5" customWidth="1"/>
    <col min="5379" max="5379" width="59.1796875" style="5" customWidth="1"/>
    <col min="5380" max="5380" width="19.26953125" style="5" customWidth="1"/>
    <col min="5381" max="5633" width="8.7265625" style="5"/>
    <col min="5634" max="5634" width="7.1796875" style="5" customWidth="1"/>
    <col min="5635" max="5635" width="59.1796875" style="5" customWidth="1"/>
    <col min="5636" max="5636" width="19.26953125" style="5" customWidth="1"/>
    <col min="5637" max="5889" width="8.7265625" style="5"/>
    <col min="5890" max="5890" width="7.1796875" style="5" customWidth="1"/>
    <col min="5891" max="5891" width="59.1796875" style="5" customWidth="1"/>
    <col min="5892" max="5892" width="19.26953125" style="5" customWidth="1"/>
    <col min="5893" max="6145" width="8.7265625" style="5"/>
    <col min="6146" max="6146" width="7.1796875" style="5" customWidth="1"/>
    <col min="6147" max="6147" width="59.1796875" style="5" customWidth="1"/>
    <col min="6148" max="6148" width="19.26953125" style="5" customWidth="1"/>
    <col min="6149" max="6401" width="8.7265625" style="5"/>
    <col min="6402" max="6402" width="7.1796875" style="5" customWidth="1"/>
    <col min="6403" max="6403" width="59.1796875" style="5" customWidth="1"/>
    <col min="6404" max="6404" width="19.26953125" style="5" customWidth="1"/>
    <col min="6405" max="6657" width="8.7265625" style="5"/>
    <col min="6658" max="6658" width="7.1796875" style="5" customWidth="1"/>
    <col min="6659" max="6659" width="59.1796875" style="5" customWidth="1"/>
    <col min="6660" max="6660" width="19.26953125" style="5" customWidth="1"/>
    <col min="6661" max="6913" width="8.7265625" style="5"/>
    <col min="6914" max="6914" width="7.1796875" style="5" customWidth="1"/>
    <col min="6915" max="6915" width="59.1796875" style="5" customWidth="1"/>
    <col min="6916" max="6916" width="19.26953125" style="5" customWidth="1"/>
    <col min="6917" max="7169" width="8.7265625" style="5"/>
    <col min="7170" max="7170" width="7.1796875" style="5" customWidth="1"/>
    <col min="7171" max="7171" width="59.1796875" style="5" customWidth="1"/>
    <col min="7172" max="7172" width="19.26953125" style="5" customWidth="1"/>
    <col min="7173" max="7425" width="8.7265625" style="5"/>
    <col min="7426" max="7426" width="7.1796875" style="5" customWidth="1"/>
    <col min="7427" max="7427" width="59.1796875" style="5" customWidth="1"/>
    <col min="7428" max="7428" width="19.26953125" style="5" customWidth="1"/>
    <col min="7429" max="7681" width="8.7265625" style="5"/>
    <col min="7682" max="7682" width="7.1796875" style="5" customWidth="1"/>
    <col min="7683" max="7683" width="59.1796875" style="5" customWidth="1"/>
    <col min="7684" max="7684" width="19.26953125" style="5" customWidth="1"/>
    <col min="7685" max="7937" width="8.7265625" style="5"/>
    <col min="7938" max="7938" width="7.1796875" style="5" customWidth="1"/>
    <col min="7939" max="7939" width="59.1796875" style="5" customWidth="1"/>
    <col min="7940" max="7940" width="19.26953125" style="5" customWidth="1"/>
    <col min="7941" max="8193" width="8.7265625" style="5"/>
    <col min="8194" max="8194" width="7.1796875" style="5" customWidth="1"/>
    <col min="8195" max="8195" width="59.1796875" style="5" customWidth="1"/>
    <col min="8196" max="8196" width="19.26953125" style="5" customWidth="1"/>
    <col min="8197" max="8449" width="8.7265625" style="5"/>
    <col min="8450" max="8450" width="7.1796875" style="5" customWidth="1"/>
    <col min="8451" max="8451" width="59.1796875" style="5" customWidth="1"/>
    <col min="8452" max="8452" width="19.26953125" style="5" customWidth="1"/>
    <col min="8453" max="8705" width="8.7265625" style="5"/>
    <col min="8706" max="8706" width="7.1796875" style="5" customWidth="1"/>
    <col min="8707" max="8707" width="59.1796875" style="5" customWidth="1"/>
    <col min="8708" max="8708" width="19.26953125" style="5" customWidth="1"/>
    <col min="8709" max="8961" width="8.7265625" style="5"/>
    <col min="8962" max="8962" width="7.1796875" style="5" customWidth="1"/>
    <col min="8963" max="8963" width="59.1796875" style="5" customWidth="1"/>
    <col min="8964" max="8964" width="19.26953125" style="5" customWidth="1"/>
    <col min="8965" max="9217" width="8.7265625" style="5"/>
    <col min="9218" max="9218" width="7.1796875" style="5" customWidth="1"/>
    <col min="9219" max="9219" width="59.1796875" style="5" customWidth="1"/>
    <col min="9220" max="9220" width="19.26953125" style="5" customWidth="1"/>
    <col min="9221" max="9473" width="8.7265625" style="5"/>
    <col min="9474" max="9474" width="7.1796875" style="5" customWidth="1"/>
    <col min="9475" max="9475" width="59.1796875" style="5" customWidth="1"/>
    <col min="9476" max="9476" width="19.26953125" style="5" customWidth="1"/>
    <col min="9477" max="9729" width="8.7265625" style="5"/>
    <col min="9730" max="9730" width="7.1796875" style="5" customWidth="1"/>
    <col min="9731" max="9731" width="59.1796875" style="5" customWidth="1"/>
    <col min="9732" max="9732" width="19.26953125" style="5" customWidth="1"/>
    <col min="9733" max="9985" width="8.7265625" style="5"/>
    <col min="9986" max="9986" width="7.1796875" style="5" customWidth="1"/>
    <col min="9987" max="9987" width="59.1796875" style="5" customWidth="1"/>
    <col min="9988" max="9988" width="19.26953125" style="5" customWidth="1"/>
    <col min="9989" max="10241" width="8.7265625" style="5"/>
    <col min="10242" max="10242" width="7.1796875" style="5" customWidth="1"/>
    <col min="10243" max="10243" width="59.1796875" style="5" customWidth="1"/>
    <col min="10244" max="10244" width="19.26953125" style="5" customWidth="1"/>
    <col min="10245" max="10497" width="8.7265625" style="5"/>
    <col min="10498" max="10498" width="7.1796875" style="5" customWidth="1"/>
    <col min="10499" max="10499" width="59.1796875" style="5" customWidth="1"/>
    <col min="10500" max="10500" width="19.26953125" style="5" customWidth="1"/>
    <col min="10501" max="10753" width="8.7265625" style="5"/>
    <col min="10754" max="10754" width="7.1796875" style="5" customWidth="1"/>
    <col min="10755" max="10755" width="59.1796875" style="5" customWidth="1"/>
    <col min="10756" max="10756" width="19.26953125" style="5" customWidth="1"/>
    <col min="10757" max="11009" width="8.7265625" style="5"/>
    <col min="11010" max="11010" width="7.1796875" style="5" customWidth="1"/>
    <col min="11011" max="11011" width="59.1796875" style="5" customWidth="1"/>
    <col min="11012" max="11012" width="19.26953125" style="5" customWidth="1"/>
    <col min="11013" max="11265" width="8.7265625" style="5"/>
    <col min="11266" max="11266" width="7.1796875" style="5" customWidth="1"/>
    <col min="11267" max="11267" width="59.1796875" style="5" customWidth="1"/>
    <col min="11268" max="11268" width="19.26953125" style="5" customWidth="1"/>
    <col min="11269" max="11521" width="8.7265625" style="5"/>
    <col min="11522" max="11522" width="7.1796875" style="5" customWidth="1"/>
    <col min="11523" max="11523" width="59.1796875" style="5" customWidth="1"/>
    <col min="11524" max="11524" width="19.26953125" style="5" customWidth="1"/>
    <col min="11525" max="11777" width="8.7265625" style="5"/>
    <col min="11778" max="11778" width="7.1796875" style="5" customWidth="1"/>
    <col min="11779" max="11779" width="59.1796875" style="5" customWidth="1"/>
    <col min="11780" max="11780" width="19.26953125" style="5" customWidth="1"/>
    <col min="11781" max="12033" width="8.7265625" style="5"/>
    <col min="12034" max="12034" width="7.1796875" style="5" customWidth="1"/>
    <col min="12035" max="12035" width="59.1796875" style="5" customWidth="1"/>
    <col min="12036" max="12036" width="19.26953125" style="5" customWidth="1"/>
    <col min="12037" max="12289" width="8.7265625" style="5"/>
    <col min="12290" max="12290" width="7.1796875" style="5" customWidth="1"/>
    <col min="12291" max="12291" width="59.1796875" style="5" customWidth="1"/>
    <col min="12292" max="12292" width="19.26953125" style="5" customWidth="1"/>
    <col min="12293" max="12545" width="8.7265625" style="5"/>
    <col min="12546" max="12546" width="7.1796875" style="5" customWidth="1"/>
    <col min="12547" max="12547" width="59.1796875" style="5" customWidth="1"/>
    <col min="12548" max="12548" width="19.26953125" style="5" customWidth="1"/>
    <col min="12549" max="12801" width="8.7265625" style="5"/>
    <col min="12802" max="12802" width="7.1796875" style="5" customWidth="1"/>
    <col min="12803" max="12803" width="59.1796875" style="5" customWidth="1"/>
    <col min="12804" max="12804" width="19.26953125" style="5" customWidth="1"/>
    <col min="12805" max="13057" width="8.7265625" style="5"/>
    <col min="13058" max="13058" width="7.1796875" style="5" customWidth="1"/>
    <col min="13059" max="13059" width="59.1796875" style="5" customWidth="1"/>
    <col min="13060" max="13060" width="19.26953125" style="5" customWidth="1"/>
    <col min="13061" max="13313" width="8.7265625" style="5"/>
    <col min="13314" max="13314" width="7.1796875" style="5" customWidth="1"/>
    <col min="13315" max="13315" width="59.1796875" style="5" customWidth="1"/>
    <col min="13316" max="13316" width="19.26953125" style="5" customWidth="1"/>
    <col min="13317" max="13569" width="8.7265625" style="5"/>
    <col min="13570" max="13570" width="7.1796875" style="5" customWidth="1"/>
    <col min="13571" max="13571" width="59.1796875" style="5" customWidth="1"/>
    <col min="13572" max="13572" width="19.26953125" style="5" customWidth="1"/>
    <col min="13573" max="13825" width="8.7265625" style="5"/>
    <col min="13826" max="13826" width="7.1796875" style="5" customWidth="1"/>
    <col min="13827" max="13827" width="59.1796875" style="5" customWidth="1"/>
    <col min="13828" max="13828" width="19.26953125" style="5" customWidth="1"/>
    <col min="13829" max="14081" width="8.7265625" style="5"/>
    <col min="14082" max="14082" width="7.1796875" style="5" customWidth="1"/>
    <col min="14083" max="14083" width="59.1796875" style="5" customWidth="1"/>
    <col min="14084" max="14084" width="19.26953125" style="5" customWidth="1"/>
    <col min="14085" max="14337" width="8.7265625" style="5"/>
    <col min="14338" max="14338" width="7.1796875" style="5" customWidth="1"/>
    <col min="14339" max="14339" width="59.1796875" style="5" customWidth="1"/>
    <col min="14340" max="14340" width="19.26953125" style="5" customWidth="1"/>
    <col min="14341" max="14593" width="8.7265625" style="5"/>
    <col min="14594" max="14594" width="7.1796875" style="5" customWidth="1"/>
    <col min="14595" max="14595" width="59.1796875" style="5" customWidth="1"/>
    <col min="14596" max="14596" width="19.26953125" style="5" customWidth="1"/>
    <col min="14597" max="14849" width="8.7265625" style="5"/>
    <col min="14850" max="14850" width="7.1796875" style="5" customWidth="1"/>
    <col min="14851" max="14851" width="59.1796875" style="5" customWidth="1"/>
    <col min="14852" max="14852" width="19.26953125" style="5" customWidth="1"/>
    <col min="14853" max="15105" width="8.7265625" style="5"/>
    <col min="15106" max="15106" width="7.1796875" style="5" customWidth="1"/>
    <col min="15107" max="15107" width="59.1796875" style="5" customWidth="1"/>
    <col min="15108" max="15108" width="19.26953125" style="5" customWidth="1"/>
    <col min="15109" max="15361" width="8.7265625" style="5"/>
    <col min="15362" max="15362" width="7.1796875" style="5" customWidth="1"/>
    <col min="15363" max="15363" width="59.1796875" style="5" customWidth="1"/>
    <col min="15364" max="15364" width="19.26953125" style="5" customWidth="1"/>
    <col min="15365" max="15617" width="8.7265625" style="5"/>
    <col min="15618" max="15618" width="7.1796875" style="5" customWidth="1"/>
    <col min="15619" max="15619" width="59.1796875" style="5" customWidth="1"/>
    <col min="15620" max="15620" width="19.26953125" style="5" customWidth="1"/>
    <col min="15621" max="15873" width="8.7265625" style="5"/>
    <col min="15874" max="15874" width="7.1796875" style="5" customWidth="1"/>
    <col min="15875" max="15875" width="59.1796875" style="5" customWidth="1"/>
    <col min="15876" max="15876" width="19.26953125" style="5" customWidth="1"/>
    <col min="15877" max="16129" width="8.7265625" style="5"/>
    <col min="16130" max="16130" width="7.1796875" style="5" customWidth="1"/>
    <col min="16131" max="16131" width="59.1796875" style="5" customWidth="1"/>
    <col min="16132" max="16132" width="19.26953125" style="5" customWidth="1"/>
    <col min="16133" max="16384" width="8.7265625" style="5"/>
  </cols>
  <sheetData>
    <row r="2" spans="2:10" x14ac:dyDescent="0.3">
      <c r="B2" s="39" t="s">
        <v>58</v>
      </c>
      <c r="D2" s="40"/>
      <c r="F2" s="40" t="s">
        <v>0</v>
      </c>
    </row>
    <row r="3" spans="2:10" x14ac:dyDescent="0.3">
      <c r="B3" s="52"/>
      <c r="C3" s="41"/>
    </row>
    <row r="4" spans="2:10" ht="17.5" x14ac:dyDescent="0.35">
      <c r="B4" s="225" t="s">
        <v>1</v>
      </c>
      <c r="C4" s="225"/>
      <c r="D4" s="225"/>
      <c r="E4" s="225"/>
      <c r="F4" s="225"/>
    </row>
    <row r="5" spans="2:10" x14ac:dyDescent="0.3">
      <c r="B5" s="226" t="s">
        <v>78</v>
      </c>
      <c r="C5" s="226"/>
      <c r="D5" s="226"/>
      <c r="E5" s="226"/>
      <c r="F5" s="226"/>
    </row>
    <row r="6" spans="2:10" x14ac:dyDescent="0.3">
      <c r="B6" s="227" t="s">
        <v>87</v>
      </c>
      <c r="C6" s="227"/>
      <c r="D6" s="227"/>
      <c r="E6" s="227"/>
      <c r="F6" s="227"/>
    </row>
    <row r="7" spans="2:10" x14ac:dyDescent="0.3">
      <c r="B7" s="226" t="s">
        <v>2</v>
      </c>
      <c r="C7" s="226"/>
      <c r="D7" s="226"/>
      <c r="E7" s="226"/>
      <c r="F7" s="226"/>
    </row>
    <row r="8" spans="2:10" x14ac:dyDescent="0.3">
      <c r="B8" s="228" t="str">
        <f>VP!C7</f>
        <v>( Kèm theo quyết định số 370/QĐ - UBND ngày 22 tháng 9 năm 2025 )</v>
      </c>
      <c r="C8" s="228"/>
      <c r="D8" s="228"/>
      <c r="E8" s="228"/>
      <c r="F8" s="228"/>
    </row>
    <row r="9" spans="2:10" x14ac:dyDescent="0.3">
      <c r="D9" s="42"/>
      <c r="F9" s="42" t="s">
        <v>55</v>
      </c>
    </row>
    <row r="10" spans="2:10" ht="52" x14ac:dyDescent="0.3">
      <c r="B10" s="10" t="s">
        <v>4</v>
      </c>
      <c r="C10" s="10" t="s">
        <v>5</v>
      </c>
      <c r="D10" s="11" t="s">
        <v>158</v>
      </c>
      <c r="E10" s="11" t="s">
        <v>157</v>
      </c>
      <c r="F10" s="10" t="s">
        <v>156</v>
      </c>
    </row>
    <row r="11" spans="2:10" x14ac:dyDescent="0.3">
      <c r="B11" s="10" t="s">
        <v>7</v>
      </c>
      <c r="C11" s="13" t="s">
        <v>51</v>
      </c>
      <c r="D11" s="21"/>
      <c r="E11" s="68"/>
      <c r="F11" s="68"/>
    </row>
    <row r="12" spans="2:10" x14ac:dyDescent="0.3">
      <c r="B12" s="10">
        <v>1</v>
      </c>
      <c r="C12" s="13" t="s">
        <v>9</v>
      </c>
      <c r="D12" s="26"/>
      <c r="E12" s="68"/>
      <c r="F12" s="68"/>
    </row>
    <row r="13" spans="2:10" x14ac:dyDescent="0.3">
      <c r="B13" s="10">
        <v>2</v>
      </c>
      <c r="C13" s="13" t="s">
        <v>10</v>
      </c>
      <c r="D13" s="26"/>
      <c r="E13" s="68"/>
      <c r="F13" s="68"/>
    </row>
    <row r="14" spans="2:10" x14ac:dyDescent="0.3">
      <c r="B14" s="10">
        <v>3</v>
      </c>
      <c r="C14" s="13" t="s">
        <v>11</v>
      </c>
      <c r="D14" s="26"/>
      <c r="E14" s="68"/>
      <c r="F14" s="68"/>
    </row>
    <row r="15" spans="2:10" x14ac:dyDescent="0.3">
      <c r="B15" s="10" t="s">
        <v>12</v>
      </c>
      <c r="C15" s="13" t="s">
        <v>52</v>
      </c>
      <c r="D15" s="53">
        <f>D17</f>
        <v>5278339708</v>
      </c>
      <c r="E15" s="53">
        <f t="shared" ref="E15" si="0">E17</f>
        <v>4278334528</v>
      </c>
      <c r="F15" s="53">
        <f>F17</f>
        <v>1000005180</v>
      </c>
      <c r="H15" s="84"/>
      <c r="I15" s="84"/>
      <c r="J15" s="84"/>
    </row>
    <row r="16" spans="2:10" x14ac:dyDescent="0.3">
      <c r="B16" s="10" t="s">
        <v>14</v>
      </c>
      <c r="C16" s="13" t="s">
        <v>15</v>
      </c>
      <c r="D16" s="53">
        <f>D17</f>
        <v>5278339708</v>
      </c>
      <c r="E16" s="53">
        <f t="shared" ref="E16:F16" si="1">E17</f>
        <v>4278334528</v>
      </c>
      <c r="F16" s="53">
        <f t="shared" si="1"/>
        <v>1000005180</v>
      </c>
      <c r="H16" s="84"/>
      <c r="I16" s="84"/>
      <c r="J16" s="84"/>
    </row>
    <row r="17" spans="2:10" x14ac:dyDescent="0.3">
      <c r="B17" s="10">
        <v>1</v>
      </c>
      <c r="C17" s="13" t="s">
        <v>16</v>
      </c>
      <c r="D17" s="53">
        <f>D18+D19+D22</f>
        <v>5278339708</v>
      </c>
      <c r="E17" s="53">
        <f t="shared" ref="E17:F17" si="2">E18+E19+E22</f>
        <v>4278334528</v>
      </c>
      <c r="F17" s="53">
        <f t="shared" si="2"/>
        <v>1000005180</v>
      </c>
      <c r="H17" s="48"/>
      <c r="I17" s="48"/>
      <c r="J17" s="48"/>
    </row>
    <row r="18" spans="2:10" x14ac:dyDescent="0.3">
      <c r="B18" s="16" t="s">
        <v>17</v>
      </c>
      <c r="C18" s="17" t="s">
        <v>131</v>
      </c>
      <c r="D18" s="91">
        <f>E18+F18</f>
        <v>4414879708</v>
      </c>
      <c r="E18" s="81">
        <v>3681874528</v>
      </c>
      <c r="F18" s="81">
        <v>733005180</v>
      </c>
    </row>
    <row r="19" spans="2:10" x14ac:dyDescent="0.3">
      <c r="B19" s="16" t="s">
        <v>21</v>
      </c>
      <c r="C19" s="17" t="s">
        <v>132</v>
      </c>
      <c r="D19" s="54">
        <f>SUM(D20:D21)</f>
        <v>645460000</v>
      </c>
      <c r="E19" s="54">
        <f t="shared" ref="E19:F19" si="3">SUM(E20:E21)</f>
        <v>445460000</v>
      </c>
      <c r="F19" s="54">
        <f t="shared" si="3"/>
        <v>200000000</v>
      </c>
      <c r="H19" s="48"/>
    </row>
    <row r="20" spans="2:10" s="47" customFormat="1" ht="21.75" customHeight="1" x14ac:dyDescent="0.3">
      <c r="B20" s="57"/>
      <c r="C20" s="92" t="s">
        <v>162</v>
      </c>
      <c r="D20" s="72">
        <f>E20+F20</f>
        <v>215000000</v>
      </c>
      <c r="E20" s="72">
        <v>15000000</v>
      </c>
      <c r="F20" s="82">
        <v>200000000</v>
      </c>
      <c r="H20" s="114"/>
    </row>
    <row r="21" spans="2:10" s="47" customFormat="1" ht="21.75" customHeight="1" x14ac:dyDescent="0.3">
      <c r="B21" s="60"/>
      <c r="C21" s="93" t="s">
        <v>92</v>
      </c>
      <c r="D21" s="71">
        <f>E21+F21</f>
        <v>430460000</v>
      </c>
      <c r="E21" s="71">
        <v>430460000</v>
      </c>
      <c r="F21" s="78"/>
    </row>
    <row r="22" spans="2:10" s="47" customFormat="1" ht="28.5" customHeight="1" x14ac:dyDescent="0.3">
      <c r="B22" s="16" t="s">
        <v>24</v>
      </c>
      <c r="C22" s="17" t="s">
        <v>133</v>
      </c>
      <c r="D22" s="55">
        <f>E22+F22</f>
        <v>218000000</v>
      </c>
      <c r="E22" s="55">
        <v>151000000</v>
      </c>
      <c r="F22" s="77">
        <v>67000000</v>
      </c>
    </row>
  </sheetData>
  <mergeCells count="5">
    <mergeCell ref="B8:F8"/>
    <mergeCell ref="B4:F4"/>
    <mergeCell ref="B5:F5"/>
    <mergeCell ref="B6:F6"/>
    <mergeCell ref="B7:F7"/>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8554-B335-4F37-9FA6-4BB0C0396E43}">
  <dimension ref="C1:I49"/>
  <sheetViews>
    <sheetView workbookViewId="0">
      <selection activeCell="J19" sqref="J19"/>
    </sheetView>
  </sheetViews>
  <sheetFormatPr defaultRowHeight="14" x14ac:dyDescent="0.3"/>
  <cols>
    <col min="1" max="1" width="8.7265625" style="5"/>
    <col min="2" max="2" width="3.1796875" style="5" customWidth="1"/>
    <col min="3" max="3" width="6.1796875" style="5" customWidth="1"/>
    <col min="4" max="4" width="57.26953125" style="5" customWidth="1"/>
    <col min="5" max="5" width="20.36328125" style="4" customWidth="1"/>
    <col min="6" max="6" width="20.08984375" style="5" customWidth="1"/>
    <col min="7" max="7" width="16.26953125" style="5" customWidth="1"/>
    <col min="8" max="8" width="8.7265625" style="5"/>
    <col min="9" max="9" width="12.1796875" style="5" bestFit="1" customWidth="1"/>
    <col min="10" max="255" width="8.7265625" style="5"/>
    <col min="256" max="256" width="7.1796875" style="5" customWidth="1"/>
    <col min="257" max="257" width="59.1796875" style="5" customWidth="1"/>
    <col min="258" max="258" width="19.26953125" style="5" customWidth="1"/>
    <col min="259" max="511" width="8.7265625" style="5"/>
    <col min="512" max="512" width="7.1796875" style="5" customWidth="1"/>
    <col min="513" max="513" width="59.1796875" style="5" customWidth="1"/>
    <col min="514" max="514" width="19.26953125" style="5" customWidth="1"/>
    <col min="515" max="767" width="8.7265625" style="5"/>
    <col min="768" max="768" width="7.1796875" style="5" customWidth="1"/>
    <col min="769" max="769" width="59.1796875" style="5" customWidth="1"/>
    <col min="770" max="770" width="19.26953125" style="5" customWidth="1"/>
    <col min="771" max="1023" width="8.7265625" style="5"/>
    <col min="1024" max="1024" width="7.1796875" style="5" customWidth="1"/>
    <col min="1025" max="1025" width="59.1796875" style="5" customWidth="1"/>
    <col min="1026" max="1026" width="19.26953125" style="5" customWidth="1"/>
    <col min="1027" max="1279" width="8.7265625" style="5"/>
    <col min="1280" max="1280" width="7.1796875" style="5" customWidth="1"/>
    <col min="1281" max="1281" width="59.1796875" style="5" customWidth="1"/>
    <col min="1282" max="1282" width="19.26953125" style="5" customWidth="1"/>
    <col min="1283" max="1535" width="8.7265625" style="5"/>
    <col min="1536" max="1536" width="7.1796875" style="5" customWidth="1"/>
    <col min="1537" max="1537" width="59.1796875" style="5" customWidth="1"/>
    <col min="1538" max="1538" width="19.26953125" style="5" customWidth="1"/>
    <col min="1539" max="1791" width="8.7265625" style="5"/>
    <col min="1792" max="1792" width="7.1796875" style="5" customWidth="1"/>
    <col min="1793" max="1793" width="59.1796875" style="5" customWidth="1"/>
    <col min="1794" max="1794" width="19.26953125" style="5" customWidth="1"/>
    <col min="1795" max="2047" width="8.7265625" style="5"/>
    <col min="2048" max="2048" width="7.1796875" style="5" customWidth="1"/>
    <col min="2049" max="2049" width="59.1796875" style="5" customWidth="1"/>
    <col min="2050" max="2050" width="19.26953125" style="5" customWidth="1"/>
    <col min="2051" max="2303" width="8.7265625" style="5"/>
    <col min="2304" max="2304" width="7.1796875" style="5" customWidth="1"/>
    <col min="2305" max="2305" width="59.1796875" style="5" customWidth="1"/>
    <col min="2306" max="2306" width="19.26953125" style="5" customWidth="1"/>
    <col min="2307" max="2559" width="8.7265625" style="5"/>
    <col min="2560" max="2560" width="7.1796875" style="5" customWidth="1"/>
    <col min="2561" max="2561" width="59.1796875" style="5" customWidth="1"/>
    <col min="2562" max="2562" width="19.26953125" style="5" customWidth="1"/>
    <col min="2563" max="2815" width="8.7265625" style="5"/>
    <col min="2816" max="2816" width="7.1796875" style="5" customWidth="1"/>
    <col min="2817" max="2817" width="59.1796875" style="5" customWidth="1"/>
    <col min="2818" max="2818" width="19.26953125" style="5" customWidth="1"/>
    <col min="2819" max="3071" width="8.7265625" style="5"/>
    <col min="3072" max="3072" width="7.1796875" style="5" customWidth="1"/>
    <col min="3073" max="3073" width="59.1796875" style="5" customWidth="1"/>
    <col min="3074" max="3074" width="19.26953125" style="5" customWidth="1"/>
    <col min="3075" max="3327" width="8.7265625" style="5"/>
    <col min="3328" max="3328" width="7.1796875" style="5" customWidth="1"/>
    <col min="3329" max="3329" width="59.1796875" style="5" customWidth="1"/>
    <col min="3330" max="3330" width="19.26953125" style="5" customWidth="1"/>
    <col min="3331" max="3583" width="8.7265625" style="5"/>
    <col min="3584" max="3584" width="7.1796875" style="5" customWidth="1"/>
    <col min="3585" max="3585" width="59.1796875" style="5" customWidth="1"/>
    <col min="3586" max="3586" width="19.26953125" style="5" customWidth="1"/>
    <col min="3587" max="3839" width="8.7265625" style="5"/>
    <col min="3840" max="3840" width="7.1796875" style="5" customWidth="1"/>
    <col min="3841" max="3841" width="59.1796875" style="5" customWidth="1"/>
    <col min="3842" max="3842" width="19.26953125" style="5" customWidth="1"/>
    <col min="3843" max="4095" width="8.7265625" style="5"/>
    <col min="4096" max="4096" width="7.1796875" style="5" customWidth="1"/>
    <col min="4097" max="4097" width="59.1796875" style="5" customWidth="1"/>
    <col min="4098" max="4098" width="19.26953125" style="5" customWidth="1"/>
    <col min="4099" max="4351" width="8.7265625" style="5"/>
    <col min="4352" max="4352" width="7.1796875" style="5" customWidth="1"/>
    <col min="4353" max="4353" width="59.1796875" style="5" customWidth="1"/>
    <col min="4354" max="4354" width="19.26953125" style="5" customWidth="1"/>
    <col min="4355" max="4607" width="8.7265625" style="5"/>
    <col min="4608" max="4608" width="7.1796875" style="5" customWidth="1"/>
    <col min="4609" max="4609" width="59.1796875" style="5" customWidth="1"/>
    <col min="4610" max="4610" width="19.26953125" style="5" customWidth="1"/>
    <col min="4611" max="4863" width="8.7265625" style="5"/>
    <col min="4864" max="4864" width="7.1796875" style="5" customWidth="1"/>
    <col min="4865" max="4865" width="59.1796875" style="5" customWidth="1"/>
    <col min="4866" max="4866" width="19.26953125" style="5" customWidth="1"/>
    <col min="4867" max="5119" width="8.7265625" style="5"/>
    <col min="5120" max="5120" width="7.1796875" style="5" customWidth="1"/>
    <col min="5121" max="5121" width="59.1796875" style="5" customWidth="1"/>
    <col min="5122" max="5122" width="19.26953125" style="5" customWidth="1"/>
    <col min="5123" max="5375" width="8.7265625" style="5"/>
    <col min="5376" max="5376" width="7.1796875" style="5" customWidth="1"/>
    <col min="5377" max="5377" width="59.1796875" style="5" customWidth="1"/>
    <col min="5378" max="5378" width="19.26953125" style="5" customWidth="1"/>
    <col min="5379" max="5631" width="8.7265625" style="5"/>
    <col min="5632" max="5632" width="7.1796875" style="5" customWidth="1"/>
    <col min="5633" max="5633" width="59.1796875" style="5" customWidth="1"/>
    <col min="5634" max="5634" width="19.26953125" style="5" customWidth="1"/>
    <col min="5635" max="5887" width="8.7265625" style="5"/>
    <col min="5888" max="5888" width="7.1796875" style="5" customWidth="1"/>
    <col min="5889" max="5889" width="59.1796875" style="5" customWidth="1"/>
    <col min="5890" max="5890" width="19.26953125" style="5" customWidth="1"/>
    <col min="5891" max="6143" width="8.7265625" style="5"/>
    <col min="6144" max="6144" width="7.1796875" style="5" customWidth="1"/>
    <col min="6145" max="6145" width="59.1796875" style="5" customWidth="1"/>
    <col min="6146" max="6146" width="19.26953125" style="5" customWidth="1"/>
    <col min="6147" max="6399" width="8.7265625" style="5"/>
    <col min="6400" max="6400" width="7.1796875" style="5" customWidth="1"/>
    <col min="6401" max="6401" width="59.1796875" style="5" customWidth="1"/>
    <col min="6402" max="6402" width="19.26953125" style="5" customWidth="1"/>
    <col min="6403" max="6655" width="8.7265625" style="5"/>
    <col min="6656" max="6656" width="7.1796875" style="5" customWidth="1"/>
    <col min="6657" max="6657" width="59.1796875" style="5" customWidth="1"/>
    <col min="6658" max="6658" width="19.26953125" style="5" customWidth="1"/>
    <col min="6659" max="6911" width="8.7265625" style="5"/>
    <col min="6912" max="6912" width="7.1796875" style="5" customWidth="1"/>
    <col min="6913" max="6913" width="59.1796875" style="5" customWidth="1"/>
    <col min="6914" max="6914" width="19.26953125" style="5" customWidth="1"/>
    <col min="6915" max="7167" width="8.7265625" style="5"/>
    <col min="7168" max="7168" width="7.1796875" style="5" customWidth="1"/>
    <col min="7169" max="7169" width="59.1796875" style="5" customWidth="1"/>
    <col min="7170" max="7170" width="19.26953125" style="5" customWidth="1"/>
    <col min="7171" max="7423" width="8.7265625" style="5"/>
    <col min="7424" max="7424" width="7.1796875" style="5" customWidth="1"/>
    <col min="7425" max="7425" width="59.1796875" style="5" customWidth="1"/>
    <col min="7426" max="7426" width="19.26953125" style="5" customWidth="1"/>
    <col min="7427" max="7679" width="8.7265625" style="5"/>
    <col min="7680" max="7680" width="7.1796875" style="5" customWidth="1"/>
    <col min="7681" max="7681" width="59.1796875" style="5" customWidth="1"/>
    <col min="7682" max="7682" width="19.26953125" style="5" customWidth="1"/>
    <col min="7683" max="7935" width="8.7265625" style="5"/>
    <col min="7936" max="7936" width="7.1796875" style="5" customWidth="1"/>
    <col min="7937" max="7937" width="59.1796875" style="5" customWidth="1"/>
    <col min="7938" max="7938" width="19.26953125" style="5" customWidth="1"/>
    <col min="7939" max="8191" width="8.7265625" style="5"/>
    <col min="8192" max="8192" width="7.1796875" style="5" customWidth="1"/>
    <col min="8193" max="8193" width="59.1796875" style="5" customWidth="1"/>
    <col min="8194" max="8194" width="19.26953125" style="5" customWidth="1"/>
    <col min="8195" max="8447" width="8.7265625" style="5"/>
    <col min="8448" max="8448" width="7.1796875" style="5" customWidth="1"/>
    <col min="8449" max="8449" width="59.1796875" style="5" customWidth="1"/>
    <col min="8450" max="8450" width="19.26953125" style="5" customWidth="1"/>
    <col min="8451" max="8703" width="8.7265625" style="5"/>
    <col min="8704" max="8704" width="7.1796875" style="5" customWidth="1"/>
    <col min="8705" max="8705" width="59.1796875" style="5" customWidth="1"/>
    <col min="8706" max="8706" width="19.26953125" style="5" customWidth="1"/>
    <col min="8707" max="8959" width="8.7265625" style="5"/>
    <col min="8960" max="8960" width="7.1796875" style="5" customWidth="1"/>
    <col min="8961" max="8961" width="59.1796875" style="5" customWidth="1"/>
    <col min="8962" max="8962" width="19.26953125" style="5" customWidth="1"/>
    <col min="8963" max="9215" width="8.7265625" style="5"/>
    <col min="9216" max="9216" width="7.1796875" style="5" customWidth="1"/>
    <col min="9217" max="9217" width="59.1796875" style="5" customWidth="1"/>
    <col min="9218" max="9218" width="19.26953125" style="5" customWidth="1"/>
    <col min="9219" max="9471" width="8.7265625" style="5"/>
    <col min="9472" max="9472" width="7.1796875" style="5" customWidth="1"/>
    <col min="9473" max="9473" width="59.1796875" style="5" customWidth="1"/>
    <col min="9474" max="9474" width="19.26953125" style="5" customWidth="1"/>
    <col min="9475" max="9727" width="8.7265625" style="5"/>
    <col min="9728" max="9728" width="7.1796875" style="5" customWidth="1"/>
    <col min="9729" max="9729" width="59.1796875" style="5" customWidth="1"/>
    <col min="9730" max="9730" width="19.26953125" style="5" customWidth="1"/>
    <col min="9731" max="9983" width="8.7265625" style="5"/>
    <col min="9984" max="9984" width="7.1796875" style="5" customWidth="1"/>
    <col min="9985" max="9985" width="59.1796875" style="5" customWidth="1"/>
    <col min="9986" max="9986" width="19.26953125" style="5" customWidth="1"/>
    <col min="9987" max="10239" width="8.7265625" style="5"/>
    <col min="10240" max="10240" width="7.1796875" style="5" customWidth="1"/>
    <col min="10241" max="10241" width="59.1796875" style="5" customWidth="1"/>
    <col min="10242" max="10242" width="19.26953125" style="5" customWidth="1"/>
    <col min="10243" max="10495" width="8.7265625" style="5"/>
    <col min="10496" max="10496" width="7.1796875" style="5" customWidth="1"/>
    <col min="10497" max="10497" width="59.1796875" style="5" customWidth="1"/>
    <col min="10498" max="10498" width="19.26953125" style="5" customWidth="1"/>
    <col min="10499" max="10751" width="8.7265625" style="5"/>
    <col min="10752" max="10752" width="7.1796875" style="5" customWidth="1"/>
    <col min="10753" max="10753" width="59.1796875" style="5" customWidth="1"/>
    <col min="10754" max="10754" width="19.26953125" style="5" customWidth="1"/>
    <col min="10755" max="11007" width="8.7265625" style="5"/>
    <col min="11008" max="11008" width="7.1796875" style="5" customWidth="1"/>
    <col min="11009" max="11009" width="59.1796875" style="5" customWidth="1"/>
    <col min="11010" max="11010" width="19.26953125" style="5" customWidth="1"/>
    <col min="11011" max="11263" width="8.7265625" style="5"/>
    <col min="11264" max="11264" width="7.1796875" style="5" customWidth="1"/>
    <col min="11265" max="11265" width="59.1796875" style="5" customWidth="1"/>
    <col min="11266" max="11266" width="19.26953125" style="5" customWidth="1"/>
    <col min="11267" max="11519" width="8.7265625" style="5"/>
    <col min="11520" max="11520" width="7.1796875" style="5" customWidth="1"/>
    <col min="11521" max="11521" width="59.1796875" style="5" customWidth="1"/>
    <col min="11522" max="11522" width="19.26953125" style="5" customWidth="1"/>
    <col min="11523" max="11775" width="8.7265625" style="5"/>
    <col min="11776" max="11776" width="7.1796875" style="5" customWidth="1"/>
    <col min="11777" max="11777" width="59.1796875" style="5" customWidth="1"/>
    <col min="11778" max="11778" width="19.26953125" style="5" customWidth="1"/>
    <col min="11779" max="12031" width="8.7265625" style="5"/>
    <col min="12032" max="12032" width="7.1796875" style="5" customWidth="1"/>
    <col min="12033" max="12033" width="59.1796875" style="5" customWidth="1"/>
    <col min="12034" max="12034" width="19.26953125" style="5" customWidth="1"/>
    <col min="12035" max="12287" width="8.7265625" style="5"/>
    <col min="12288" max="12288" width="7.1796875" style="5" customWidth="1"/>
    <col min="12289" max="12289" width="59.1796875" style="5" customWidth="1"/>
    <col min="12290" max="12290" width="19.26953125" style="5" customWidth="1"/>
    <col min="12291" max="12543" width="8.7265625" style="5"/>
    <col min="12544" max="12544" width="7.1796875" style="5" customWidth="1"/>
    <col min="12545" max="12545" width="59.1796875" style="5" customWidth="1"/>
    <col min="12546" max="12546" width="19.26953125" style="5" customWidth="1"/>
    <col min="12547" max="12799" width="8.7265625" style="5"/>
    <col min="12800" max="12800" width="7.1796875" style="5" customWidth="1"/>
    <col min="12801" max="12801" width="59.1796875" style="5" customWidth="1"/>
    <col min="12802" max="12802" width="19.26953125" style="5" customWidth="1"/>
    <col min="12803" max="13055" width="8.7265625" style="5"/>
    <col min="13056" max="13056" width="7.1796875" style="5" customWidth="1"/>
    <col min="13057" max="13057" width="59.1796875" style="5" customWidth="1"/>
    <col min="13058" max="13058" width="19.26953125" style="5" customWidth="1"/>
    <col min="13059" max="13311" width="8.7265625" style="5"/>
    <col min="13312" max="13312" width="7.1796875" style="5" customWidth="1"/>
    <col min="13313" max="13313" width="59.1796875" style="5" customWidth="1"/>
    <col min="13314" max="13314" width="19.26953125" style="5" customWidth="1"/>
    <col min="13315" max="13567" width="8.7265625" style="5"/>
    <col min="13568" max="13568" width="7.1796875" style="5" customWidth="1"/>
    <col min="13569" max="13569" width="59.1796875" style="5" customWidth="1"/>
    <col min="13570" max="13570" width="19.26953125" style="5" customWidth="1"/>
    <col min="13571" max="13823" width="8.7265625" style="5"/>
    <col min="13824" max="13824" width="7.1796875" style="5" customWidth="1"/>
    <col min="13825" max="13825" width="59.1796875" style="5" customWidth="1"/>
    <col min="13826" max="13826" width="19.26953125" style="5" customWidth="1"/>
    <col min="13827" max="14079" width="8.7265625" style="5"/>
    <col min="14080" max="14080" width="7.1796875" style="5" customWidth="1"/>
    <col min="14081" max="14081" width="59.1796875" style="5" customWidth="1"/>
    <col min="14082" max="14082" width="19.26953125" style="5" customWidth="1"/>
    <col min="14083" max="14335" width="8.7265625" style="5"/>
    <col min="14336" max="14336" width="7.1796875" style="5" customWidth="1"/>
    <col min="14337" max="14337" width="59.1796875" style="5" customWidth="1"/>
    <col min="14338" max="14338" width="19.26953125" style="5" customWidth="1"/>
    <col min="14339" max="14591" width="8.7265625" style="5"/>
    <col min="14592" max="14592" width="7.1796875" style="5" customWidth="1"/>
    <col min="14593" max="14593" width="59.1796875" style="5" customWidth="1"/>
    <col min="14594" max="14594" width="19.26953125" style="5" customWidth="1"/>
    <col min="14595" max="14847" width="8.7265625" style="5"/>
    <col min="14848" max="14848" width="7.1796875" style="5" customWidth="1"/>
    <col min="14849" max="14849" width="59.1796875" style="5" customWidth="1"/>
    <col min="14850" max="14850" width="19.26953125" style="5" customWidth="1"/>
    <col min="14851" max="15103" width="8.7265625" style="5"/>
    <col min="15104" max="15104" width="7.1796875" style="5" customWidth="1"/>
    <col min="15105" max="15105" width="59.1796875" style="5" customWidth="1"/>
    <col min="15106" max="15106" width="19.26953125" style="5" customWidth="1"/>
    <col min="15107" max="15359" width="8.7265625" style="5"/>
    <col min="15360" max="15360" width="7.1796875" style="5" customWidth="1"/>
    <col min="15361" max="15361" width="59.1796875" style="5" customWidth="1"/>
    <col min="15362" max="15362" width="19.26953125" style="5" customWidth="1"/>
    <col min="15363" max="15615" width="8.7265625" style="5"/>
    <col min="15616" max="15616" width="7.1796875" style="5" customWidth="1"/>
    <col min="15617" max="15617" width="59.1796875" style="5" customWidth="1"/>
    <col min="15618" max="15618" width="19.26953125" style="5" customWidth="1"/>
    <col min="15619" max="15871" width="8.7265625" style="5"/>
    <col min="15872" max="15872" width="7.1796875" style="5" customWidth="1"/>
    <col min="15873" max="15873" width="59.1796875" style="5" customWidth="1"/>
    <col min="15874" max="15874" width="19.26953125" style="5" customWidth="1"/>
    <col min="15875" max="16127" width="8.7265625" style="5"/>
    <col min="16128" max="16128" width="7.1796875" style="5" customWidth="1"/>
    <col min="16129" max="16129" width="59.1796875" style="5" customWidth="1"/>
    <col min="16130" max="16130" width="19.26953125" style="5" customWidth="1"/>
    <col min="16131" max="16384" width="8.7265625" style="5"/>
  </cols>
  <sheetData>
    <row r="1" spans="3:7" x14ac:dyDescent="0.3">
      <c r="C1" s="230" t="s">
        <v>58</v>
      </c>
      <c r="D1" s="230"/>
      <c r="E1" s="2"/>
      <c r="F1" s="1"/>
      <c r="G1" s="3" t="s">
        <v>0</v>
      </c>
    </row>
    <row r="3" spans="3:7" ht="17.5" x14ac:dyDescent="0.35">
      <c r="C3" s="225" t="s">
        <v>1</v>
      </c>
      <c r="D3" s="225"/>
      <c r="E3" s="225"/>
      <c r="F3" s="225"/>
      <c r="G3" s="225"/>
    </row>
    <row r="4" spans="3:7" x14ac:dyDescent="0.3">
      <c r="C4" s="226" t="s">
        <v>85</v>
      </c>
      <c r="D4" s="226"/>
      <c r="E4" s="226"/>
      <c r="F4" s="226"/>
      <c r="G4" s="226"/>
    </row>
    <row r="5" spans="3:7" x14ac:dyDescent="0.3">
      <c r="C5" s="227" t="s">
        <v>86</v>
      </c>
      <c r="D5" s="227"/>
      <c r="E5" s="227"/>
      <c r="F5" s="227"/>
      <c r="G5" s="227"/>
    </row>
    <row r="6" spans="3:7" x14ac:dyDescent="0.3">
      <c r="C6" s="226" t="s">
        <v>2</v>
      </c>
      <c r="D6" s="226"/>
      <c r="E6" s="226"/>
      <c r="F6" s="226"/>
      <c r="G6" s="226"/>
    </row>
    <row r="7" spans="3:7" x14ac:dyDescent="0.3">
      <c r="C7" s="228" t="str">
        <f>VP!C7</f>
        <v>( Kèm theo quyết định số 370/QĐ - UBND ngày 22 tháng 9 năm 2025 )</v>
      </c>
      <c r="D7" s="228"/>
      <c r="E7" s="228"/>
      <c r="F7" s="228"/>
      <c r="G7" s="228"/>
    </row>
    <row r="8" spans="3:7" x14ac:dyDescent="0.3">
      <c r="E8" s="42"/>
      <c r="G8" s="42" t="s">
        <v>55</v>
      </c>
    </row>
    <row r="9" spans="3:7" ht="39" x14ac:dyDescent="0.3">
      <c r="C9" s="10" t="s">
        <v>4</v>
      </c>
      <c r="D9" s="10" t="s">
        <v>5</v>
      </c>
      <c r="E9" s="11" t="s">
        <v>158</v>
      </c>
      <c r="F9" s="11" t="s">
        <v>157</v>
      </c>
      <c r="G9" s="10" t="s">
        <v>156</v>
      </c>
    </row>
    <row r="10" spans="3:7" x14ac:dyDescent="0.3">
      <c r="C10" s="10" t="s">
        <v>7</v>
      </c>
      <c r="D10" s="13" t="s">
        <v>51</v>
      </c>
      <c r="E10" s="21"/>
      <c r="F10" s="76"/>
      <c r="G10" s="76"/>
    </row>
    <row r="11" spans="3:7" x14ac:dyDescent="0.3">
      <c r="C11" s="10">
        <v>1</v>
      </c>
      <c r="D11" s="13" t="s">
        <v>9</v>
      </c>
      <c r="E11" s="26"/>
      <c r="F11" s="76"/>
      <c r="G11" s="76"/>
    </row>
    <row r="12" spans="3:7" x14ac:dyDescent="0.3">
      <c r="C12" s="10">
        <v>2</v>
      </c>
      <c r="D12" s="13" t="s">
        <v>10</v>
      </c>
      <c r="E12" s="26"/>
      <c r="F12" s="76"/>
      <c r="G12" s="76"/>
    </row>
    <row r="13" spans="3:7" x14ac:dyDescent="0.3">
      <c r="C13" s="10">
        <v>3</v>
      </c>
      <c r="D13" s="13" t="s">
        <v>11</v>
      </c>
      <c r="E13" s="26"/>
      <c r="F13" s="76"/>
      <c r="G13" s="76"/>
    </row>
    <row r="14" spans="3:7" x14ac:dyDescent="0.3">
      <c r="C14" s="10" t="s">
        <v>12</v>
      </c>
      <c r="D14" s="13" t="s">
        <v>52</v>
      </c>
      <c r="E14" s="53">
        <f>E15+E25</f>
        <v>4154085875</v>
      </c>
      <c r="F14" s="53">
        <f t="shared" ref="F14" si="0">F16</f>
        <v>3656389875</v>
      </c>
      <c r="G14" s="53">
        <f>G15+G25</f>
        <v>497696000</v>
      </c>
    </row>
    <row r="15" spans="3:7" x14ac:dyDescent="0.3">
      <c r="C15" s="10" t="s">
        <v>14</v>
      </c>
      <c r="D15" s="13" t="s">
        <v>15</v>
      </c>
      <c r="E15" s="53">
        <f>E16</f>
        <v>4024785875</v>
      </c>
      <c r="F15" s="53">
        <f t="shared" ref="F15" si="1">F16</f>
        <v>3656389875</v>
      </c>
      <c r="G15" s="53">
        <f>G16</f>
        <v>368396000</v>
      </c>
    </row>
    <row r="16" spans="3:7" x14ac:dyDescent="0.3">
      <c r="C16" s="10">
        <v>1</v>
      </c>
      <c r="D16" s="13" t="s">
        <v>16</v>
      </c>
      <c r="E16" s="53">
        <f>E17+E18+E24</f>
        <v>4024785875</v>
      </c>
      <c r="F16" s="53">
        <f t="shared" ref="F16" si="2">F17+F18+F24</f>
        <v>3656389875</v>
      </c>
      <c r="G16" s="53">
        <f>G17+G18+G24</f>
        <v>368396000</v>
      </c>
    </row>
    <row r="17" spans="3:9" x14ac:dyDescent="0.3">
      <c r="C17" s="16" t="s">
        <v>17</v>
      </c>
      <c r="D17" s="17" t="s">
        <v>128</v>
      </c>
      <c r="E17" s="91">
        <f>F17+G17</f>
        <v>3546785875</v>
      </c>
      <c r="F17" s="81">
        <v>3345751875</v>
      </c>
      <c r="G17" s="81">
        <v>201034000</v>
      </c>
    </row>
    <row r="18" spans="3:9" x14ac:dyDescent="0.3">
      <c r="C18" s="16" t="s">
        <v>21</v>
      </c>
      <c r="D18" s="17" t="s">
        <v>129</v>
      </c>
      <c r="E18" s="54">
        <f>SUM(E19:E23)</f>
        <v>390000000</v>
      </c>
      <c r="F18" s="54">
        <f>SUM(F19:F23)</f>
        <v>250000000</v>
      </c>
      <c r="G18" s="54">
        <f>SUM(G19:G23)</f>
        <v>140000000</v>
      </c>
    </row>
    <row r="19" spans="3:9" x14ac:dyDescent="0.3">
      <c r="C19" s="28"/>
      <c r="D19" s="98" t="s">
        <v>81</v>
      </c>
      <c r="E19" s="95">
        <v>75000000</v>
      </c>
      <c r="F19" s="141">
        <v>75000000</v>
      </c>
      <c r="G19" s="100">
        <f>E19-F19</f>
        <v>0</v>
      </c>
      <c r="I19" s="48"/>
    </row>
    <row r="20" spans="3:9" x14ac:dyDescent="0.3">
      <c r="C20" s="28"/>
      <c r="D20" s="98" t="s">
        <v>79</v>
      </c>
      <c r="E20" s="95">
        <v>132000000</v>
      </c>
      <c r="F20" s="100">
        <v>132000000</v>
      </c>
      <c r="G20" s="100">
        <f t="shared" ref="G20:G22" si="3">E20-F20</f>
        <v>0</v>
      </c>
    </row>
    <row r="21" spans="3:9" ht="18.75" customHeight="1" x14ac:dyDescent="0.3">
      <c r="C21" s="28"/>
      <c r="D21" s="98" t="s">
        <v>80</v>
      </c>
      <c r="E21" s="95">
        <v>28000000</v>
      </c>
      <c r="F21" s="100">
        <v>28000000</v>
      </c>
      <c r="G21" s="100">
        <f t="shared" si="3"/>
        <v>0</v>
      </c>
    </row>
    <row r="22" spans="3:9" x14ac:dyDescent="0.3">
      <c r="C22" s="99"/>
      <c r="D22" s="97" t="s">
        <v>69</v>
      </c>
      <c r="E22" s="96">
        <v>15000000</v>
      </c>
      <c r="F22" s="100">
        <v>15000000</v>
      </c>
      <c r="G22" s="100">
        <f t="shared" si="3"/>
        <v>0</v>
      </c>
    </row>
    <row r="23" spans="3:9" x14ac:dyDescent="0.3">
      <c r="C23" s="142"/>
      <c r="D23" s="143" t="s">
        <v>163</v>
      </c>
      <c r="E23" s="96">
        <f>F23+G23</f>
        <v>140000000</v>
      </c>
      <c r="F23" s="100"/>
      <c r="G23" s="100">
        <v>140000000</v>
      </c>
    </row>
    <row r="24" spans="3:9" ht="26" x14ac:dyDescent="0.3">
      <c r="C24" s="16" t="s">
        <v>24</v>
      </c>
      <c r="D24" s="17" t="s">
        <v>130</v>
      </c>
      <c r="E24" s="94">
        <f>F24+G24</f>
        <v>88000000</v>
      </c>
      <c r="F24" s="81">
        <v>60638000</v>
      </c>
      <c r="G24" s="81">
        <v>27362000</v>
      </c>
    </row>
    <row r="25" spans="3:9" x14ac:dyDescent="0.3">
      <c r="C25" s="10" t="s">
        <v>84</v>
      </c>
      <c r="D25" s="151" t="s">
        <v>182</v>
      </c>
      <c r="E25" s="166">
        <f>E26</f>
        <v>129300000</v>
      </c>
      <c r="F25" s="166">
        <f t="shared" ref="F25:G25" si="4">F26</f>
        <v>0</v>
      </c>
      <c r="G25" s="166">
        <f t="shared" si="4"/>
        <v>129300000</v>
      </c>
    </row>
    <row r="26" spans="3:9" x14ac:dyDescent="0.3">
      <c r="C26" s="10">
        <v>1</v>
      </c>
      <c r="D26" s="151" t="s">
        <v>185</v>
      </c>
      <c r="E26" s="166">
        <f>E28</f>
        <v>129300000</v>
      </c>
      <c r="F26" s="166">
        <f t="shared" ref="F26:G26" si="5">F28</f>
        <v>0</v>
      </c>
      <c r="G26" s="166">
        <f t="shared" si="5"/>
        <v>129300000</v>
      </c>
    </row>
    <row r="27" spans="3:9" ht="19" customHeight="1" x14ac:dyDescent="0.3">
      <c r="C27" s="16"/>
      <c r="D27" s="147" t="s">
        <v>43</v>
      </c>
      <c r="E27" s="94"/>
      <c r="F27" s="81"/>
      <c r="G27" s="81"/>
    </row>
    <row r="28" spans="3:9" ht="17" customHeight="1" x14ac:dyDescent="0.3">
      <c r="C28" s="16"/>
      <c r="D28" s="147" t="s">
        <v>40</v>
      </c>
      <c r="E28" s="94">
        <f>G28</f>
        <v>129300000</v>
      </c>
      <c r="F28" s="81"/>
      <c r="G28" s="81">
        <f>G29+G36+G43</f>
        <v>129300000</v>
      </c>
    </row>
    <row r="29" spans="3:9" ht="28" x14ac:dyDescent="0.3">
      <c r="C29" s="155" t="s">
        <v>17</v>
      </c>
      <c r="D29" s="149" t="s">
        <v>183</v>
      </c>
      <c r="E29" s="163">
        <f>E30+E33</f>
        <v>72000000</v>
      </c>
      <c r="F29" s="163"/>
      <c r="G29" s="163">
        <f>G30+G33</f>
        <v>72000000</v>
      </c>
    </row>
    <row r="30" spans="3:9" ht="15.5" x14ac:dyDescent="0.3">
      <c r="C30" s="155"/>
      <c r="D30" s="148" t="s">
        <v>186</v>
      </c>
      <c r="E30" s="168">
        <f>E31</f>
        <v>68706000</v>
      </c>
      <c r="F30" s="168"/>
      <c r="G30" s="168">
        <f>G31</f>
        <v>68706000</v>
      </c>
    </row>
    <row r="31" spans="3:9" ht="42" x14ac:dyDescent="0.3">
      <c r="C31" s="155"/>
      <c r="D31" s="157" t="s">
        <v>195</v>
      </c>
      <c r="E31" s="153">
        <f>F31+G31</f>
        <v>68706000</v>
      </c>
      <c r="F31" s="153"/>
      <c r="G31" s="153">
        <f>G32</f>
        <v>68706000</v>
      </c>
    </row>
    <row r="32" spans="3:9" ht="28" x14ac:dyDescent="0.3">
      <c r="C32" s="155"/>
      <c r="D32" s="150" t="s">
        <v>225</v>
      </c>
      <c r="E32" s="153">
        <f>G32</f>
        <v>68706000</v>
      </c>
      <c r="F32" s="153"/>
      <c r="G32" s="153">
        <v>68706000</v>
      </c>
    </row>
    <row r="33" spans="3:7" ht="15.5" x14ac:dyDescent="0.3">
      <c r="C33" s="155"/>
      <c r="D33" s="148" t="s">
        <v>188</v>
      </c>
      <c r="E33" s="168">
        <f>E34</f>
        <v>3294000</v>
      </c>
      <c r="F33" s="168"/>
      <c r="G33" s="168">
        <f t="shared" ref="G33" si="6">G34</f>
        <v>3294000</v>
      </c>
    </row>
    <row r="34" spans="3:7" ht="42" x14ac:dyDescent="0.3">
      <c r="C34" s="155"/>
      <c r="D34" s="157" t="s">
        <v>195</v>
      </c>
      <c r="E34" s="153">
        <f>F34+G34</f>
        <v>3294000</v>
      </c>
      <c r="F34" s="153"/>
      <c r="G34" s="153">
        <f>G35</f>
        <v>3294000</v>
      </c>
    </row>
    <row r="35" spans="3:7" ht="28" x14ac:dyDescent="0.3">
      <c r="C35" s="155"/>
      <c r="D35" s="150" t="s">
        <v>226</v>
      </c>
      <c r="E35" s="153">
        <f>F35+G35</f>
        <v>3294000</v>
      </c>
      <c r="F35" s="153"/>
      <c r="G35" s="153">
        <v>3294000</v>
      </c>
    </row>
    <row r="36" spans="3:7" x14ac:dyDescent="0.3">
      <c r="C36" s="155" t="s">
        <v>21</v>
      </c>
      <c r="D36" s="149" t="s">
        <v>196</v>
      </c>
      <c r="E36" s="163">
        <f>E37+E40</f>
        <v>27300000</v>
      </c>
      <c r="F36" s="163"/>
      <c r="G36" s="163">
        <f t="shared" ref="G36" si="7">G37+G40</f>
        <v>27300000</v>
      </c>
    </row>
    <row r="37" spans="3:7" ht="15.5" x14ac:dyDescent="0.3">
      <c r="C37" s="155"/>
      <c r="D37" s="148" t="s">
        <v>186</v>
      </c>
      <c r="E37" s="168">
        <f>E38</f>
        <v>25500000</v>
      </c>
      <c r="F37" s="168"/>
      <c r="G37" s="168">
        <f>G38</f>
        <v>25500000</v>
      </c>
    </row>
    <row r="38" spans="3:7" x14ac:dyDescent="0.3">
      <c r="C38" s="155"/>
      <c r="D38" s="157" t="s">
        <v>193</v>
      </c>
      <c r="E38" s="153">
        <f>F38+G38</f>
        <v>25500000</v>
      </c>
      <c r="F38" s="153"/>
      <c r="G38" s="153">
        <f>G39</f>
        <v>25500000</v>
      </c>
    </row>
    <row r="39" spans="3:7" ht="28" x14ac:dyDescent="0.3">
      <c r="C39" s="155"/>
      <c r="D39" s="150" t="s">
        <v>212</v>
      </c>
      <c r="E39" s="156">
        <f>G39</f>
        <v>25500000</v>
      </c>
      <c r="F39" s="156"/>
      <c r="G39" s="156">
        <v>25500000</v>
      </c>
    </row>
    <row r="40" spans="3:7" ht="15.5" x14ac:dyDescent="0.3">
      <c r="C40" s="155"/>
      <c r="D40" s="148" t="s">
        <v>188</v>
      </c>
      <c r="E40" s="168">
        <f>E41</f>
        <v>1800000</v>
      </c>
      <c r="F40" s="168"/>
      <c r="G40" s="168">
        <f t="shared" ref="G40" si="8">G41</f>
        <v>1800000</v>
      </c>
    </row>
    <row r="41" spans="3:7" x14ac:dyDescent="0.3">
      <c r="C41" s="68"/>
      <c r="D41" s="157" t="s">
        <v>193</v>
      </c>
      <c r="E41" s="153">
        <f t="shared" ref="E41" si="9">F41+G41</f>
        <v>1800000</v>
      </c>
      <c r="F41" s="153"/>
      <c r="G41" s="153">
        <f>G42</f>
        <v>1800000</v>
      </c>
    </row>
    <row r="42" spans="3:7" ht="28" x14ac:dyDescent="0.3">
      <c r="C42" s="68"/>
      <c r="D42" s="150" t="s">
        <v>213</v>
      </c>
      <c r="E42" s="153">
        <f>G42</f>
        <v>1800000</v>
      </c>
      <c r="F42" s="68"/>
      <c r="G42" s="164">
        <v>1800000</v>
      </c>
    </row>
    <row r="43" spans="3:7" x14ac:dyDescent="0.3">
      <c r="C43" s="155" t="s">
        <v>24</v>
      </c>
      <c r="D43" s="149" t="s">
        <v>197</v>
      </c>
      <c r="E43" s="163">
        <f>E44+E47</f>
        <v>30000000</v>
      </c>
      <c r="F43" s="163"/>
      <c r="G43" s="163">
        <f t="shared" ref="G43" si="10">G44+G47</f>
        <v>30000000</v>
      </c>
    </row>
    <row r="44" spans="3:7" ht="15.5" x14ac:dyDescent="0.3">
      <c r="C44" s="68"/>
      <c r="D44" s="148" t="s">
        <v>186</v>
      </c>
      <c r="E44" s="168">
        <f>E45</f>
        <v>28800000</v>
      </c>
      <c r="F44" s="168"/>
      <c r="G44" s="168">
        <f>G45</f>
        <v>28800000</v>
      </c>
    </row>
    <row r="45" spans="3:7" ht="56" x14ac:dyDescent="0.3">
      <c r="C45" s="68"/>
      <c r="D45" s="157" t="s">
        <v>198</v>
      </c>
      <c r="E45" s="153">
        <f>F45+G45</f>
        <v>28800000</v>
      </c>
      <c r="F45" s="153"/>
      <c r="G45" s="153">
        <f>G46</f>
        <v>28800000</v>
      </c>
    </row>
    <row r="46" spans="3:7" ht="56" x14ac:dyDescent="0.3">
      <c r="C46" s="68"/>
      <c r="D46" s="150" t="s">
        <v>211</v>
      </c>
      <c r="E46" s="156">
        <f>G46</f>
        <v>28800000</v>
      </c>
      <c r="F46" s="156"/>
      <c r="G46" s="156">
        <v>28800000</v>
      </c>
    </row>
    <row r="47" spans="3:7" ht="17" customHeight="1" x14ac:dyDescent="0.3">
      <c r="C47" s="68"/>
      <c r="D47" s="148" t="s">
        <v>188</v>
      </c>
      <c r="E47" s="168">
        <f>E48</f>
        <v>1200000</v>
      </c>
      <c r="F47" s="168"/>
      <c r="G47" s="168">
        <f t="shared" ref="G47" si="11">G48</f>
        <v>1200000</v>
      </c>
    </row>
    <row r="48" spans="3:7" ht="62" customHeight="1" x14ac:dyDescent="0.3">
      <c r="C48" s="68"/>
      <c r="D48" s="157" t="s">
        <v>198</v>
      </c>
      <c r="E48" s="153">
        <f t="shared" ref="E48" si="12">F48+G48</f>
        <v>1200000</v>
      </c>
      <c r="F48" s="153"/>
      <c r="G48" s="153">
        <f>G49</f>
        <v>1200000</v>
      </c>
    </row>
    <row r="49" spans="3:7" ht="56" x14ac:dyDescent="0.3">
      <c r="C49" s="68"/>
      <c r="D49" s="150" t="s">
        <v>214</v>
      </c>
      <c r="E49" s="153">
        <f>G49</f>
        <v>1200000</v>
      </c>
      <c r="F49" s="68"/>
      <c r="G49" s="164">
        <v>1200000</v>
      </c>
    </row>
  </sheetData>
  <mergeCells count="6">
    <mergeCell ref="C7:G7"/>
    <mergeCell ref="C1:D1"/>
    <mergeCell ref="C3:G3"/>
    <mergeCell ref="C4:G4"/>
    <mergeCell ref="C5:G5"/>
    <mergeCell ref="C6:G6"/>
  </mergeCells>
  <pageMargins left="0" right="0" top="0" bottom="0" header="0" footer="0"/>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2308-040B-4E8C-B2AA-262DED85964B}">
  <sheetPr>
    <tabColor rgb="FFFF0000"/>
  </sheetPr>
  <dimension ref="A1:G109"/>
  <sheetViews>
    <sheetView topLeftCell="A27" workbookViewId="0">
      <selection activeCell="H9" sqref="H9"/>
    </sheetView>
  </sheetViews>
  <sheetFormatPr defaultColWidth="8.90625" defaultRowHeight="14" x14ac:dyDescent="0.3"/>
  <cols>
    <col min="1" max="1" width="7.26953125" style="5" customWidth="1"/>
    <col min="2" max="2" width="41.54296875" style="5" customWidth="1"/>
    <col min="3" max="3" width="15.08984375" style="5" customWidth="1"/>
    <col min="4" max="4" width="18.36328125" style="5" customWidth="1"/>
    <col min="5" max="5" width="15.1796875" style="5" customWidth="1"/>
    <col min="6" max="6" width="8.90625" style="5"/>
    <col min="7" max="7" width="19.08984375" style="5" customWidth="1"/>
    <col min="8" max="16384" width="8.90625" style="5"/>
  </cols>
  <sheetData>
    <row r="1" spans="1:5" ht="15" x14ac:dyDescent="0.3">
      <c r="A1" s="223" t="s">
        <v>101</v>
      </c>
      <c r="B1" s="223"/>
      <c r="C1" s="116"/>
      <c r="D1" s="117"/>
      <c r="E1" s="116" t="s">
        <v>102</v>
      </c>
    </row>
    <row r="2" spans="1:5" ht="15" x14ac:dyDescent="0.3">
      <c r="A2" s="223" t="s">
        <v>103</v>
      </c>
      <c r="B2" s="223"/>
      <c r="C2" s="115"/>
      <c r="D2" s="117"/>
    </row>
    <row r="3" spans="1:5" ht="15" x14ac:dyDescent="0.3">
      <c r="A3" s="115"/>
      <c r="B3" s="115"/>
      <c r="C3" s="115"/>
      <c r="D3" s="117"/>
    </row>
    <row r="4" spans="1:5" ht="15" x14ac:dyDescent="0.3">
      <c r="A4" s="232" t="s">
        <v>1</v>
      </c>
      <c r="B4" s="232"/>
      <c r="C4" s="232"/>
      <c r="D4" s="232"/>
      <c r="E4" s="232"/>
    </row>
    <row r="5" spans="1:5" ht="15.5" customHeight="1" x14ac:dyDescent="0.3">
      <c r="A5" s="232" t="s">
        <v>104</v>
      </c>
      <c r="B5" s="232"/>
      <c r="C5" s="232"/>
      <c r="D5" s="232"/>
      <c r="E5" s="232"/>
    </row>
    <row r="6" spans="1:5" ht="15.5" customHeight="1" x14ac:dyDescent="0.3">
      <c r="A6" s="232" t="s">
        <v>105</v>
      </c>
      <c r="B6" s="232"/>
      <c r="C6" s="232"/>
      <c r="D6" s="232"/>
      <c r="E6" s="232"/>
    </row>
    <row r="7" spans="1:5" ht="15.5" customHeight="1" x14ac:dyDescent="0.3">
      <c r="A7" s="232" t="s">
        <v>106</v>
      </c>
      <c r="B7" s="232"/>
      <c r="C7" s="232"/>
      <c r="D7" s="232"/>
      <c r="E7" s="232"/>
    </row>
    <row r="8" spans="1:5" ht="23.25" customHeight="1" x14ac:dyDescent="0.3">
      <c r="A8" s="233" t="s">
        <v>159</v>
      </c>
      <c r="B8" s="233"/>
      <c r="C8" s="233"/>
      <c r="D8" s="233"/>
      <c r="E8" s="233"/>
    </row>
    <row r="9" spans="1:5" ht="22.5" customHeight="1" x14ac:dyDescent="0.3">
      <c r="A9" s="118"/>
      <c r="B9" s="118"/>
      <c r="C9" s="119"/>
      <c r="D9" s="118"/>
      <c r="E9" s="119" t="s">
        <v>55</v>
      </c>
    </row>
    <row r="10" spans="1:5" ht="49" customHeight="1" x14ac:dyDescent="0.3">
      <c r="A10" s="120" t="s">
        <v>4</v>
      </c>
      <c r="B10" s="120" t="s">
        <v>5</v>
      </c>
      <c r="C10" s="11" t="s">
        <v>158</v>
      </c>
      <c r="D10" s="11" t="s">
        <v>157</v>
      </c>
      <c r="E10" s="10" t="s">
        <v>156</v>
      </c>
    </row>
    <row r="11" spans="1:5" ht="21.75" customHeight="1" x14ac:dyDescent="0.3">
      <c r="A11" s="120" t="s">
        <v>7</v>
      </c>
      <c r="B11" s="121" t="s">
        <v>51</v>
      </c>
      <c r="C11" s="122">
        <f>C12+C15+C22+C25</f>
        <v>5172819300</v>
      </c>
      <c r="D11" s="122">
        <f t="shared" ref="D11:E11" si="0">D12+D15+D22+D25</f>
        <v>2671690135</v>
      </c>
      <c r="E11" s="122">
        <f t="shared" si="0"/>
        <v>2501129165</v>
      </c>
    </row>
    <row r="12" spans="1:5" ht="21.75" customHeight="1" x14ac:dyDescent="0.3">
      <c r="A12" s="123">
        <v>1</v>
      </c>
      <c r="B12" s="124" t="s">
        <v>9</v>
      </c>
      <c r="C12" s="125"/>
      <c r="D12" s="144"/>
      <c r="E12" s="68"/>
    </row>
    <row r="13" spans="1:5" ht="21.75" customHeight="1" x14ac:dyDescent="0.3">
      <c r="A13" s="125" t="s">
        <v>17</v>
      </c>
      <c r="B13" s="126" t="s">
        <v>93</v>
      </c>
      <c r="C13" s="125"/>
      <c r="D13" s="144"/>
      <c r="E13" s="68"/>
    </row>
    <row r="14" spans="1:5" ht="21.75" customHeight="1" x14ac:dyDescent="0.3">
      <c r="A14" s="125" t="s">
        <v>21</v>
      </c>
      <c r="B14" s="126" t="s">
        <v>94</v>
      </c>
      <c r="C14" s="125"/>
      <c r="D14" s="144"/>
      <c r="E14" s="68"/>
    </row>
    <row r="15" spans="1:5" ht="21.75" customHeight="1" x14ac:dyDescent="0.3">
      <c r="A15" s="120">
        <v>2</v>
      </c>
      <c r="B15" s="121" t="s">
        <v>10</v>
      </c>
      <c r="C15" s="125"/>
      <c r="D15" s="144"/>
      <c r="E15" s="68"/>
    </row>
    <row r="16" spans="1:5" ht="21.75" customHeight="1" x14ac:dyDescent="0.3">
      <c r="A16" s="123" t="s">
        <v>27</v>
      </c>
      <c r="B16" s="124" t="s">
        <v>107</v>
      </c>
      <c r="C16" s="125"/>
      <c r="D16" s="144"/>
      <c r="E16" s="68"/>
    </row>
    <row r="17" spans="1:5" ht="21.75" customHeight="1" x14ac:dyDescent="0.3">
      <c r="A17" s="125" t="s">
        <v>95</v>
      </c>
      <c r="B17" s="126" t="s">
        <v>43</v>
      </c>
      <c r="C17" s="125"/>
      <c r="D17" s="144"/>
      <c r="E17" s="68"/>
    </row>
    <row r="18" spans="1:5" ht="21.75" customHeight="1" x14ac:dyDescent="0.3">
      <c r="A18" s="125" t="s">
        <v>96</v>
      </c>
      <c r="B18" s="126" t="s">
        <v>40</v>
      </c>
      <c r="C18" s="125"/>
      <c r="D18" s="144"/>
      <c r="E18" s="68"/>
    </row>
    <row r="19" spans="1:5" ht="21.75" customHeight="1" x14ac:dyDescent="0.3">
      <c r="A19" s="123" t="s">
        <v>29</v>
      </c>
      <c r="B19" s="124" t="s">
        <v>16</v>
      </c>
      <c r="C19" s="125"/>
      <c r="D19" s="144"/>
      <c r="E19" s="68"/>
    </row>
    <row r="20" spans="1:5" ht="21.75" customHeight="1" x14ac:dyDescent="0.3">
      <c r="A20" s="125" t="s">
        <v>95</v>
      </c>
      <c r="B20" s="126" t="s">
        <v>18</v>
      </c>
      <c r="C20" s="125"/>
      <c r="D20" s="144"/>
      <c r="E20" s="68"/>
    </row>
    <row r="21" spans="1:5" ht="21.75" customHeight="1" x14ac:dyDescent="0.3">
      <c r="A21" s="125" t="s">
        <v>96</v>
      </c>
      <c r="B21" s="126" t="s">
        <v>22</v>
      </c>
      <c r="C21" s="125"/>
      <c r="D21" s="144"/>
      <c r="E21" s="68"/>
    </row>
    <row r="22" spans="1:5" ht="21.75" customHeight="1" x14ac:dyDescent="0.3">
      <c r="A22" s="120">
        <v>3</v>
      </c>
      <c r="B22" s="121" t="s">
        <v>11</v>
      </c>
      <c r="C22" s="125"/>
      <c r="D22" s="144"/>
      <c r="E22" s="68"/>
    </row>
    <row r="23" spans="1:5" ht="21.75" customHeight="1" x14ac:dyDescent="0.3">
      <c r="A23" s="123" t="s">
        <v>32</v>
      </c>
      <c r="B23" s="124" t="s">
        <v>93</v>
      </c>
      <c r="C23" s="125"/>
      <c r="D23" s="144"/>
      <c r="E23" s="68"/>
    </row>
    <row r="24" spans="1:5" ht="21.75" customHeight="1" x14ac:dyDescent="0.3">
      <c r="A24" s="123" t="s">
        <v>34</v>
      </c>
      <c r="B24" s="124" t="s">
        <v>94</v>
      </c>
      <c r="C24" s="125"/>
      <c r="D24" s="68"/>
      <c r="E24" s="68"/>
    </row>
    <row r="25" spans="1:5" ht="21.75" customHeight="1" x14ac:dyDescent="0.3">
      <c r="A25" s="120" t="s">
        <v>12</v>
      </c>
      <c r="B25" s="121" t="s">
        <v>97</v>
      </c>
      <c r="C25" s="122">
        <f>C26+C33</f>
        <v>5172819300</v>
      </c>
      <c r="D25" s="122">
        <f t="shared" ref="D25:E25" si="1">D26+D33</f>
        <v>2671690135</v>
      </c>
      <c r="E25" s="122">
        <f t="shared" si="1"/>
        <v>2501129165</v>
      </c>
    </row>
    <row r="26" spans="1:5" ht="21.75" customHeight="1" x14ac:dyDescent="0.3">
      <c r="A26" s="120">
        <v>1</v>
      </c>
      <c r="B26" s="121" t="s">
        <v>16</v>
      </c>
      <c r="C26" s="125"/>
      <c r="D26" s="68"/>
      <c r="E26" s="68"/>
    </row>
    <row r="27" spans="1:5" ht="21.75" customHeight="1" x14ac:dyDescent="0.3">
      <c r="A27" s="125" t="s">
        <v>17</v>
      </c>
      <c r="B27" s="126" t="s">
        <v>18</v>
      </c>
      <c r="C27" s="125"/>
      <c r="D27" s="68"/>
      <c r="E27" s="68"/>
    </row>
    <row r="28" spans="1:5" ht="21.75" customHeight="1" x14ac:dyDescent="0.3">
      <c r="A28" s="125" t="s">
        <v>21</v>
      </c>
      <c r="B28" s="126" t="s">
        <v>22</v>
      </c>
      <c r="C28" s="125"/>
      <c r="D28" s="68"/>
      <c r="E28" s="68"/>
    </row>
    <row r="29" spans="1:5" ht="21.75" customHeight="1" x14ac:dyDescent="0.3">
      <c r="A29" s="120">
        <v>2</v>
      </c>
      <c r="B29" s="121" t="s">
        <v>108</v>
      </c>
      <c r="C29" s="125"/>
      <c r="D29" s="68"/>
      <c r="E29" s="68"/>
    </row>
    <row r="30" spans="1:5" ht="21.75" customHeight="1" x14ac:dyDescent="0.3">
      <c r="A30" s="125" t="s">
        <v>27</v>
      </c>
      <c r="B30" s="126" t="s">
        <v>109</v>
      </c>
      <c r="C30" s="125"/>
      <c r="D30" s="68"/>
      <c r="E30" s="68"/>
    </row>
    <row r="31" spans="1:5" ht="21.75" customHeight="1" x14ac:dyDescent="0.3">
      <c r="A31" s="125" t="s">
        <v>29</v>
      </c>
      <c r="B31" s="126" t="s">
        <v>110</v>
      </c>
      <c r="C31" s="125"/>
      <c r="D31" s="68"/>
      <c r="E31" s="68"/>
    </row>
    <row r="32" spans="1:5" ht="21.75" customHeight="1" x14ac:dyDescent="0.3">
      <c r="A32" s="125" t="s">
        <v>111</v>
      </c>
      <c r="B32" s="126" t="s">
        <v>40</v>
      </c>
      <c r="C32" s="125"/>
      <c r="D32" s="68"/>
      <c r="E32" s="68"/>
    </row>
    <row r="33" spans="1:7" ht="21.75" customHeight="1" x14ac:dyDescent="0.3">
      <c r="A33" s="120">
        <v>3</v>
      </c>
      <c r="B33" s="121" t="s">
        <v>112</v>
      </c>
      <c r="C33" s="122">
        <f>SUM(C34:C36)</f>
        <v>5172819300</v>
      </c>
      <c r="D33" s="122">
        <f t="shared" ref="D33:E33" si="2">SUM(D34:D36)</f>
        <v>2671690135</v>
      </c>
      <c r="E33" s="122">
        <f t="shared" si="2"/>
        <v>2501129165</v>
      </c>
      <c r="G33" s="48"/>
    </row>
    <row r="34" spans="1:7" ht="37.5" customHeight="1" x14ac:dyDescent="0.3">
      <c r="A34" s="125" t="s">
        <v>32</v>
      </c>
      <c r="B34" s="126" t="s">
        <v>170</v>
      </c>
      <c r="C34" s="127">
        <f>D34+E34</f>
        <v>4218897840</v>
      </c>
      <c r="D34" s="127">
        <v>2059402275</v>
      </c>
      <c r="E34" s="145">
        <v>2159495565</v>
      </c>
    </row>
    <row r="35" spans="1:7" ht="34" customHeight="1" x14ac:dyDescent="0.3">
      <c r="A35" s="125" t="s">
        <v>34</v>
      </c>
      <c r="B35" s="126" t="s">
        <v>171</v>
      </c>
      <c r="C35" s="127">
        <f t="shared" ref="C35" si="3">D35+E35</f>
        <v>796921460</v>
      </c>
      <c r="D35" s="127">
        <v>465817860</v>
      </c>
      <c r="E35" s="145">
        <v>331103600</v>
      </c>
    </row>
    <row r="36" spans="1:7" ht="34.5" customHeight="1" x14ac:dyDescent="0.3">
      <c r="A36" s="125" t="s">
        <v>113</v>
      </c>
      <c r="B36" s="126" t="s">
        <v>172</v>
      </c>
      <c r="C36" s="127">
        <f>D36+E36</f>
        <v>157000000</v>
      </c>
      <c r="D36" s="127">
        <v>146470000</v>
      </c>
      <c r="E36" s="145">
        <v>10530000</v>
      </c>
    </row>
    <row r="37" spans="1:7" ht="15" x14ac:dyDescent="0.3">
      <c r="A37" s="223" t="str">
        <f>A1</f>
        <v>Uỷ ban nhân dân xã Tân Kỳ</v>
      </c>
      <c r="B37" s="223"/>
      <c r="C37" s="116"/>
      <c r="D37" s="117"/>
      <c r="E37" s="116" t="s">
        <v>102</v>
      </c>
    </row>
    <row r="38" spans="1:7" ht="15" x14ac:dyDescent="0.3">
      <c r="A38" s="223" t="s">
        <v>114</v>
      </c>
      <c r="B38" s="223"/>
      <c r="C38" s="115"/>
      <c r="D38" s="117"/>
    </row>
    <row r="39" spans="1:7" ht="15" x14ac:dyDescent="0.3">
      <c r="A39" s="115"/>
      <c r="B39" s="115"/>
      <c r="C39" s="115"/>
      <c r="D39" s="117"/>
    </row>
    <row r="40" spans="1:7" ht="15" x14ac:dyDescent="0.3">
      <c r="A40" s="232" t="s">
        <v>1</v>
      </c>
      <c r="B40" s="232"/>
      <c r="C40" s="232"/>
      <c r="D40" s="232"/>
      <c r="E40" s="232"/>
    </row>
    <row r="41" spans="1:7" ht="15.5" customHeight="1" x14ac:dyDescent="0.3">
      <c r="A41" s="232" t="s">
        <v>115</v>
      </c>
      <c r="B41" s="232"/>
      <c r="C41" s="232"/>
      <c r="D41" s="232"/>
      <c r="E41" s="232"/>
    </row>
    <row r="42" spans="1:7" ht="15.5" customHeight="1" x14ac:dyDescent="0.3">
      <c r="A42" s="232" t="s">
        <v>116</v>
      </c>
      <c r="B42" s="232"/>
      <c r="C42" s="232"/>
      <c r="D42" s="232"/>
      <c r="E42" s="232"/>
    </row>
    <row r="43" spans="1:7" ht="15.5" customHeight="1" x14ac:dyDescent="0.3">
      <c r="A43" s="232" t="s">
        <v>106</v>
      </c>
      <c r="B43" s="232"/>
      <c r="C43" s="232"/>
      <c r="D43" s="232"/>
      <c r="E43" s="232"/>
    </row>
    <row r="44" spans="1:7" ht="24.75" customHeight="1" x14ac:dyDescent="0.3">
      <c r="A44" s="233" t="s">
        <v>159</v>
      </c>
      <c r="B44" s="233"/>
      <c r="C44" s="233"/>
      <c r="D44" s="233"/>
      <c r="E44" s="233"/>
    </row>
    <row r="45" spans="1:7" ht="22.5" customHeight="1" x14ac:dyDescent="0.3">
      <c r="A45" s="118"/>
      <c r="B45" s="118"/>
      <c r="C45" s="119"/>
      <c r="D45" s="118"/>
      <c r="E45" s="119" t="s">
        <v>55</v>
      </c>
    </row>
    <row r="46" spans="1:7" ht="40.5" customHeight="1" x14ac:dyDescent="0.3">
      <c r="A46" s="120" t="s">
        <v>4</v>
      </c>
      <c r="B46" s="120" t="s">
        <v>5</v>
      </c>
      <c r="C46" s="11" t="s">
        <v>158</v>
      </c>
      <c r="D46" s="11" t="s">
        <v>157</v>
      </c>
      <c r="E46" s="10" t="s">
        <v>156</v>
      </c>
    </row>
    <row r="47" spans="1:7" ht="21.75" customHeight="1" x14ac:dyDescent="0.3">
      <c r="A47" s="120" t="s">
        <v>7</v>
      </c>
      <c r="B47" s="121" t="s">
        <v>51</v>
      </c>
      <c r="C47" s="122">
        <f>C48+C51+C58+C61</f>
        <v>7287189700</v>
      </c>
      <c r="D47" s="122">
        <f t="shared" ref="D47:E47" si="4">D48+D51+D58+D61</f>
        <v>3644597771</v>
      </c>
      <c r="E47" s="122">
        <f t="shared" si="4"/>
        <v>3642591929</v>
      </c>
    </row>
    <row r="48" spans="1:7" ht="21.75" customHeight="1" x14ac:dyDescent="0.3">
      <c r="A48" s="123">
        <v>1</v>
      </c>
      <c r="B48" s="124" t="s">
        <v>9</v>
      </c>
      <c r="C48" s="125"/>
      <c r="D48" s="144"/>
      <c r="E48" s="68"/>
    </row>
    <row r="49" spans="1:5" ht="21.75" customHeight="1" x14ac:dyDescent="0.3">
      <c r="A49" s="125" t="s">
        <v>17</v>
      </c>
      <c r="B49" s="126" t="s">
        <v>93</v>
      </c>
      <c r="C49" s="125"/>
      <c r="D49" s="144"/>
      <c r="E49" s="68"/>
    </row>
    <row r="50" spans="1:5" ht="21.75" customHeight="1" x14ac:dyDescent="0.3">
      <c r="A50" s="125" t="s">
        <v>21</v>
      </c>
      <c r="B50" s="126" t="s">
        <v>94</v>
      </c>
      <c r="C50" s="125"/>
      <c r="D50" s="144"/>
      <c r="E50" s="68"/>
    </row>
    <row r="51" spans="1:5" ht="21.75" customHeight="1" x14ac:dyDescent="0.3">
      <c r="A51" s="120">
        <v>2</v>
      </c>
      <c r="B51" s="121" t="s">
        <v>10</v>
      </c>
      <c r="C51" s="125"/>
      <c r="D51" s="144"/>
      <c r="E51" s="68"/>
    </row>
    <row r="52" spans="1:5" ht="21.75" customHeight="1" x14ac:dyDescent="0.3">
      <c r="A52" s="123" t="s">
        <v>27</v>
      </c>
      <c r="B52" s="124" t="s">
        <v>107</v>
      </c>
      <c r="C52" s="125"/>
      <c r="D52" s="144"/>
      <c r="E52" s="68"/>
    </row>
    <row r="53" spans="1:5" ht="21.75" customHeight="1" x14ac:dyDescent="0.3">
      <c r="A53" s="125" t="s">
        <v>95</v>
      </c>
      <c r="B53" s="126" t="s">
        <v>43</v>
      </c>
      <c r="C53" s="125"/>
      <c r="D53" s="144"/>
      <c r="E53" s="68"/>
    </row>
    <row r="54" spans="1:5" ht="21.75" customHeight="1" x14ac:dyDescent="0.3">
      <c r="A54" s="125" t="s">
        <v>96</v>
      </c>
      <c r="B54" s="126" t="s">
        <v>40</v>
      </c>
      <c r="C54" s="125"/>
      <c r="D54" s="144"/>
      <c r="E54" s="68"/>
    </row>
    <row r="55" spans="1:5" ht="21.75" customHeight="1" x14ac:dyDescent="0.3">
      <c r="A55" s="123" t="s">
        <v>29</v>
      </c>
      <c r="B55" s="124" t="s">
        <v>16</v>
      </c>
      <c r="C55" s="125"/>
      <c r="D55" s="144"/>
      <c r="E55" s="68"/>
    </row>
    <row r="56" spans="1:5" ht="21.75" customHeight="1" x14ac:dyDescent="0.3">
      <c r="A56" s="125" t="s">
        <v>95</v>
      </c>
      <c r="B56" s="126" t="s">
        <v>18</v>
      </c>
      <c r="C56" s="125"/>
      <c r="D56" s="144"/>
      <c r="E56" s="68"/>
    </row>
    <row r="57" spans="1:5" ht="21.75" customHeight="1" x14ac:dyDescent="0.3">
      <c r="A57" s="125" t="s">
        <v>96</v>
      </c>
      <c r="B57" s="126" t="s">
        <v>22</v>
      </c>
      <c r="C57" s="125"/>
      <c r="D57" s="144"/>
      <c r="E57" s="68"/>
    </row>
    <row r="58" spans="1:5" ht="21.75" customHeight="1" x14ac:dyDescent="0.3">
      <c r="A58" s="120">
        <v>3</v>
      </c>
      <c r="B58" s="121" t="s">
        <v>11</v>
      </c>
      <c r="C58" s="125"/>
      <c r="D58" s="144"/>
      <c r="E58" s="68"/>
    </row>
    <row r="59" spans="1:5" ht="21.75" customHeight="1" x14ac:dyDescent="0.3">
      <c r="A59" s="123" t="s">
        <v>32</v>
      </c>
      <c r="B59" s="124" t="s">
        <v>93</v>
      </c>
      <c r="C59" s="125"/>
      <c r="D59" s="144"/>
      <c r="E59" s="68"/>
    </row>
    <row r="60" spans="1:5" ht="21.75" customHeight="1" x14ac:dyDescent="0.3">
      <c r="A60" s="123" t="s">
        <v>34</v>
      </c>
      <c r="B60" s="124" t="s">
        <v>94</v>
      </c>
      <c r="C60" s="125"/>
      <c r="D60" s="68"/>
      <c r="E60" s="68"/>
    </row>
    <row r="61" spans="1:5" ht="21.75" customHeight="1" x14ac:dyDescent="0.3">
      <c r="A61" s="120" t="s">
        <v>12</v>
      </c>
      <c r="B61" s="121" t="s">
        <v>97</v>
      </c>
      <c r="C61" s="122">
        <f>C62+C68</f>
        <v>7287189700</v>
      </c>
      <c r="D61" s="122">
        <f>D62+D68</f>
        <v>3644597771</v>
      </c>
      <c r="E61" s="122">
        <f>E62+E68</f>
        <v>3642591929</v>
      </c>
    </row>
    <row r="62" spans="1:5" ht="21.75" customHeight="1" x14ac:dyDescent="0.3">
      <c r="A62" s="120">
        <v>1</v>
      </c>
      <c r="B62" s="121" t="s">
        <v>16</v>
      </c>
      <c r="C62" s="125"/>
      <c r="D62" s="68"/>
      <c r="E62" s="68"/>
    </row>
    <row r="63" spans="1:5" ht="21.75" customHeight="1" x14ac:dyDescent="0.3">
      <c r="A63" s="125" t="s">
        <v>17</v>
      </c>
      <c r="B63" s="126" t="s">
        <v>18</v>
      </c>
      <c r="C63" s="125"/>
      <c r="D63" s="68"/>
      <c r="E63" s="68"/>
    </row>
    <row r="64" spans="1:5" ht="21.75" customHeight="1" x14ac:dyDescent="0.3">
      <c r="A64" s="125" t="s">
        <v>21</v>
      </c>
      <c r="B64" s="126" t="s">
        <v>22</v>
      </c>
      <c r="C64" s="125"/>
      <c r="D64" s="68"/>
      <c r="E64" s="68"/>
    </row>
    <row r="65" spans="1:7" ht="21.75" customHeight="1" x14ac:dyDescent="0.3">
      <c r="A65" s="120">
        <v>2</v>
      </c>
      <c r="B65" s="121" t="s">
        <v>108</v>
      </c>
      <c r="C65" s="125"/>
      <c r="D65" s="68"/>
      <c r="E65" s="68"/>
    </row>
    <row r="66" spans="1:7" ht="21.75" customHeight="1" x14ac:dyDescent="0.3">
      <c r="A66" s="125" t="s">
        <v>27</v>
      </c>
      <c r="B66" s="126" t="s">
        <v>109</v>
      </c>
      <c r="C66" s="125"/>
      <c r="D66" s="68"/>
      <c r="E66" s="68"/>
    </row>
    <row r="67" spans="1:7" ht="21.75" customHeight="1" x14ac:dyDescent="0.3">
      <c r="A67" s="125" t="s">
        <v>29</v>
      </c>
      <c r="B67" s="126" t="s">
        <v>110</v>
      </c>
      <c r="C67" s="125"/>
      <c r="D67" s="68"/>
      <c r="E67" s="68"/>
    </row>
    <row r="68" spans="1:7" ht="21.75" customHeight="1" x14ac:dyDescent="0.3">
      <c r="A68" s="120">
        <v>3</v>
      </c>
      <c r="B68" s="121" t="s">
        <v>112</v>
      </c>
      <c r="C68" s="122">
        <f>SUM(C69:C71)</f>
        <v>7287189700</v>
      </c>
      <c r="D68" s="122">
        <f t="shared" ref="D68:E68" si="5">SUM(D69:D71)</f>
        <v>3644597771</v>
      </c>
      <c r="E68" s="122">
        <f t="shared" si="5"/>
        <v>3642591929</v>
      </c>
      <c r="G68" s="48"/>
    </row>
    <row r="69" spans="1:7" ht="35" customHeight="1" x14ac:dyDescent="0.3">
      <c r="A69" s="125" t="s">
        <v>32</v>
      </c>
      <c r="B69" s="126" t="s">
        <v>167</v>
      </c>
      <c r="C69" s="127">
        <f>D69+E69</f>
        <v>5819853000</v>
      </c>
      <c r="D69" s="145">
        <v>2827440273</v>
      </c>
      <c r="E69" s="145">
        <v>2992412727</v>
      </c>
    </row>
    <row r="70" spans="1:7" ht="33.5" customHeight="1" x14ac:dyDescent="0.3">
      <c r="A70" s="125" t="s">
        <v>34</v>
      </c>
      <c r="B70" s="126" t="s">
        <v>168</v>
      </c>
      <c r="C70" s="127">
        <f t="shared" ref="C70:C71" si="6">D70+E70</f>
        <v>1246336700</v>
      </c>
      <c r="D70" s="145">
        <v>596157498</v>
      </c>
      <c r="E70" s="145">
        <v>650179202</v>
      </c>
    </row>
    <row r="71" spans="1:7" ht="33.5" customHeight="1" x14ac:dyDescent="0.3">
      <c r="A71" s="125" t="s">
        <v>113</v>
      </c>
      <c r="B71" s="126" t="s">
        <v>169</v>
      </c>
      <c r="C71" s="127">
        <f t="shared" si="6"/>
        <v>221000000</v>
      </c>
      <c r="D71" s="145">
        <v>221000000</v>
      </c>
      <c r="E71" s="68"/>
    </row>
    <row r="72" spans="1:7" ht="33.5" customHeight="1" x14ac:dyDescent="0.3">
      <c r="A72" s="131"/>
      <c r="B72" s="132"/>
      <c r="C72" s="133"/>
      <c r="D72" s="84"/>
    </row>
    <row r="73" spans="1:7" ht="21.75" customHeight="1" x14ac:dyDescent="0.3">
      <c r="A73" s="131"/>
      <c r="B73" s="132"/>
      <c r="C73" s="133"/>
    </row>
    <row r="74" spans="1:7" ht="15" x14ac:dyDescent="0.3">
      <c r="A74" s="223" t="str">
        <f>A37</f>
        <v>Uỷ ban nhân dân xã Tân Kỳ</v>
      </c>
      <c r="B74" s="223"/>
      <c r="C74" s="116"/>
      <c r="D74" s="117"/>
      <c r="E74" s="116" t="s">
        <v>102</v>
      </c>
    </row>
    <row r="75" spans="1:7" ht="15" x14ac:dyDescent="0.3">
      <c r="A75" s="223" t="s">
        <v>117</v>
      </c>
      <c r="B75" s="223"/>
      <c r="C75" s="115"/>
      <c r="D75" s="117"/>
    </row>
    <row r="76" spans="1:7" ht="15" x14ac:dyDescent="0.3">
      <c r="A76" s="115"/>
      <c r="B76" s="115"/>
      <c r="C76" s="115"/>
      <c r="D76" s="117"/>
    </row>
    <row r="77" spans="1:7" ht="15" x14ac:dyDescent="0.3">
      <c r="A77" s="232" t="s">
        <v>1</v>
      </c>
      <c r="B77" s="232"/>
      <c r="C77" s="232"/>
      <c r="D77" s="232"/>
      <c r="E77" s="232"/>
    </row>
    <row r="78" spans="1:7" ht="15" x14ac:dyDescent="0.3">
      <c r="A78" s="232" t="s">
        <v>118</v>
      </c>
      <c r="B78" s="232"/>
      <c r="C78" s="232"/>
      <c r="D78" s="232"/>
      <c r="E78" s="232"/>
    </row>
    <row r="79" spans="1:7" ht="15" x14ac:dyDescent="0.3">
      <c r="A79" s="232" t="s">
        <v>119</v>
      </c>
      <c r="B79" s="232"/>
      <c r="C79" s="232"/>
      <c r="D79" s="232"/>
      <c r="E79" s="232"/>
    </row>
    <row r="80" spans="1:7" ht="15" x14ac:dyDescent="0.3">
      <c r="A80" s="232" t="s">
        <v>106</v>
      </c>
      <c r="B80" s="232"/>
      <c r="C80" s="232"/>
      <c r="D80" s="232"/>
      <c r="E80" s="232"/>
    </row>
    <row r="81" spans="1:5" ht="27" customHeight="1" x14ac:dyDescent="0.3">
      <c r="A81" s="233" t="s">
        <v>159</v>
      </c>
      <c r="B81" s="233"/>
      <c r="C81" s="233"/>
      <c r="D81" s="233"/>
      <c r="E81" s="233"/>
    </row>
    <row r="82" spans="1:5" ht="22.5" customHeight="1" x14ac:dyDescent="0.3">
      <c r="A82" s="118"/>
      <c r="B82" s="118"/>
      <c r="C82" s="119"/>
      <c r="D82" s="118"/>
      <c r="E82" s="119" t="s">
        <v>55</v>
      </c>
    </row>
    <row r="83" spans="1:5" ht="44.5" customHeight="1" x14ac:dyDescent="0.3">
      <c r="A83" s="120" t="s">
        <v>4</v>
      </c>
      <c r="B83" s="120" t="s">
        <v>5</v>
      </c>
      <c r="C83" s="11" t="s">
        <v>158</v>
      </c>
      <c r="D83" s="11" t="s">
        <v>157</v>
      </c>
      <c r="E83" s="10" t="s">
        <v>156</v>
      </c>
    </row>
    <row r="84" spans="1:5" ht="21.75" customHeight="1" x14ac:dyDescent="0.3">
      <c r="A84" s="120" t="s">
        <v>7</v>
      </c>
      <c r="B84" s="121" t="s">
        <v>51</v>
      </c>
      <c r="C84" s="122">
        <f>C85+C88+C95+C98</f>
        <v>8555845662</v>
      </c>
      <c r="D84" s="122">
        <f t="shared" ref="D84:E84" si="7">D85+D88+D95+D98</f>
        <v>4343386791</v>
      </c>
      <c r="E84" s="122">
        <f t="shared" si="7"/>
        <v>4212458871</v>
      </c>
    </row>
    <row r="85" spans="1:5" ht="21.75" customHeight="1" x14ac:dyDescent="0.3">
      <c r="A85" s="123">
        <v>1</v>
      </c>
      <c r="B85" s="124" t="s">
        <v>9</v>
      </c>
      <c r="C85" s="125"/>
      <c r="D85" s="144"/>
      <c r="E85" s="68"/>
    </row>
    <row r="86" spans="1:5" ht="21.75" customHeight="1" x14ac:dyDescent="0.3">
      <c r="A86" s="125" t="s">
        <v>17</v>
      </c>
      <c r="B86" s="126" t="s">
        <v>93</v>
      </c>
      <c r="C86" s="125"/>
      <c r="D86" s="144"/>
      <c r="E86" s="68"/>
    </row>
    <row r="87" spans="1:5" ht="21.75" customHeight="1" x14ac:dyDescent="0.3">
      <c r="A87" s="125" t="s">
        <v>21</v>
      </c>
      <c r="B87" s="126" t="s">
        <v>94</v>
      </c>
      <c r="C87" s="125"/>
      <c r="D87" s="144"/>
      <c r="E87" s="68"/>
    </row>
    <row r="88" spans="1:5" ht="21.75" customHeight="1" x14ac:dyDescent="0.3">
      <c r="A88" s="120">
        <v>2</v>
      </c>
      <c r="B88" s="121" t="s">
        <v>10</v>
      </c>
      <c r="C88" s="125"/>
      <c r="D88" s="144"/>
      <c r="E88" s="68"/>
    </row>
    <row r="89" spans="1:5" ht="21.75" customHeight="1" x14ac:dyDescent="0.3">
      <c r="A89" s="123" t="s">
        <v>27</v>
      </c>
      <c r="B89" s="124" t="s">
        <v>107</v>
      </c>
      <c r="C89" s="125"/>
      <c r="D89" s="144"/>
      <c r="E89" s="68"/>
    </row>
    <row r="90" spans="1:5" ht="21.75" customHeight="1" x14ac:dyDescent="0.3">
      <c r="A90" s="125" t="s">
        <v>95</v>
      </c>
      <c r="B90" s="126" t="s">
        <v>43</v>
      </c>
      <c r="C90" s="125"/>
      <c r="D90" s="144"/>
      <c r="E90" s="68"/>
    </row>
    <row r="91" spans="1:5" ht="21.75" customHeight="1" x14ac:dyDescent="0.3">
      <c r="A91" s="125" t="s">
        <v>96</v>
      </c>
      <c r="B91" s="126" t="s">
        <v>40</v>
      </c>
      <c r="C91" s="125"/>
      <c r="D91" s="144"/>
      <c r="E91" s="68"/>
    </row>
    <row r="92" spans="1:5" ht="21.75" customHeight="1" x14ac:dyDescent="0.3">
      <c r="A92" s="123" t="s">
        <v>29</v>
      </c>
      <c r="B92" s="124" t="s">
        <v>16</v>
      </c>
      <c r="C92" s="125"/>
      <c r="D92" s="144"/>
      <c r="E92" s="68"/>
    </row>
    <row r="93" spans="1:5" ht="21.75" customHeight="1" x14ac:dyDescent="0.3">
      <c r="A93" s="125" t="s">
        <v>95</v>
      </c>
      <c r="B93" s="126" t="s">
        <v>18</v>
      </c>
      <c r="C93" s="125"/>
      <c r="D93" s="144"/>
      <c r="E93" s="68"/>
    </row>
    <row r="94" spans="1:5" ht="21.75" customHeight="1" x14ac:dyDescent="0.3">
      <c r="A94" s="125" t="s">
        <v>96</v>
      </c>
      <c r="B94" s="126" t="s">
        <v>22</v>
      </c>
      <c r="C94" s="125"/>
      <c r="D94" s="144"/>
      <c r="E94" s="68"/>
    </row>
    <row r="95" spans="1:5" ht="21.75" customHeight="1" x14ac:dyDescent="0.3">
      <c r="A95" s="120">
        <v>3</v>
      </c>
      <c r="B95" s="121" t="s">
        <v>11</v>
      </c>
      <c r="C95" s="125"/>
      <c r="D95" s="144"/>
      <c r="E95" s="68"/>
    </row>
    <row r="96" spans="1:5" ht="21.75" customHeight="1" x14ac:dyDescent="0.3">
      <c r="A96" s="123" t="s">
        <v>32</v>
      </c>
      <c r="B96" s="124" t="s">
        <v>93</v>
      </c>
      <c r="C96" s="125"/>
      <c r="D96" s="144"/>
      <c r="E96" s="68"/>
    </row>
    <row r="97" spans="1:7" ht="21.75" customHeight="1" x14ac:dyDescent="0.3">
      <c r="A97" s="123" t="s">
        <v>34</v>
      </c>
      <c r="B97" s="124" t="s">
        <v>94</v>
      </c>
      <c r="C97" s="125"/>
      <c r="D97" s="68"/>
      <c r="E97" s="68"/>
    </row>
    <row r="98" spans="1:7" ht="21.75" customHeight="1" x14ac:dyDescent="0.3">
      <c r="A98" s="120" t="s">
        <v>12</v>
      </c>
      <c r="B98" s="121" t="s">
        <v>97</v>
      </c>
      <c r="C98" s="122">
        <f>C99+C104</f>
        <v>8555845662</v>
      </c>
      <c r="D98" s="122">
        <f>D99+D104</f>
        <v>4343386791</v>
      </c>
      <c r="E98" s="122">
        <f>E99+E104</f>
        <v>4212458871</v>
      </c>
    </row>
    <row r="99" spans="1:7" ht="21.75" customHeight="1" x14ac:dyDescent="0.3">
      <c r="A99" s="120">
        <v>1</v>
      </c>
      <c r="B99" s="121" t="s">
        <v>16</v>
      </c>
      <c r="C99" s="125"/>
      <c r="D99" s="68"/>
      <c r="E99" s="68"/>
    </row>
    <row r="100" spans="1:7" ht="21.75" customHeight="1" x14ac:dyDescent="0.3">
      <c r="A100" s="125" t="s">
        <v>17</v>
      </c>
      <c r="B100" s="126" t="s">
        <v>18</v>
      </c>
      <c r="C100" s="125"/>
      <c r="D100" s="68"/>
      <c r="E100" s="68"/>
    </row>
    <row r="101" spans="1:7" ht="21.75" customHeight="1" x14ac:dyDescent="0.3">
      <c r="A101" s="125" t="s">
        <v>21</v>
      </c>
      <c r="B101" s="126" t="s">
        <v>22</v>
      </c>
      <c r="C101" s="125"/>
      <c r="D101" s="68"/>
      <c r="E101" s="68"/>
    </row>
    <row r="102" spans="1:7" ht="21.75" customHeight="1" x14ac:dyDescent="0.3">
      <c r="A102" s="120">
        <v>2</v>
      </c>
      <c r="B102" s="121" t="s">
        <v>108</v>
      </c>
      <c r="C102" s="125"/>
      <c r="D102" s="68"/>
      <c r="E102" s="68"/>
    </row>
    <row r="103" spans="1:7" ht="21.75" customHeight="1" x14ac:dyDescent="0.3">
      <c r="A103" s="125" t="s">
        <v>27</v>
      </c>
      <c r="B103" s="126" t="s">
        <v>109</v>
      </c>
      <c r="C103" s="125"/>
      <c r="D103" s="68"/>
      <c r="E103" s="68"/>
    </row>
    <row r="104" spans="1:7" ht="21.75" customHeight="1" x14ac:dyDescent="0.3">
      <c r="A104" s="120">
        <v>3</v>
      </c>
      <c r="B104" s="121" t="s">
        <v>112</v>
      </c>
      <c r="C104" s="122">
        <f>SUM(C105:C108)</f>
        <v>8555845662</v>
      </c>
      <c r="D104" s="122">
        <f t="shared" ref="D104:E104" si="8">SUM(D105:D108)</f>
        <v>4343386791</v>
      </c>
      <c r="E104" s="122">
        <f t="shared" si="8"/>
        <v>4212458871</v>
      </c>
      <c r="G104" s="48"/>
    </row>
    <row r="105" spans="1:7" ht="29.5" customHeight="1" x14ac:dyDescent="0.3">
      <c r="A105" s="125" t="s">
        <v>32</v>
      </c>
      <c r="B105" s="126" t="s">
        <v>164</v>
      </c>
      <c r="C105" s="127">
        <f>D105+E105</f>
        <v>6418032402</v>
      </c>
      <c r="D105" s="145">
        <v>3157387531</v>
      </c>
      <c r="E105" s="145">
        <v>3260644871</v>
      </c>
      <c r="G105" s="48"/>
    </row>
    <row r="106" spans="1:7" ht="31" customHeight="1" x14ac:dyDescent="0.3">
      <c r="A106" s="125" t="s">
        <v>34</v>
      </c>
      <c r="B106" s="126" t="s">
        <v>165</v>
      </c>
      <c r="C106" s="127">
        <f t="shared" ref="C106" si="9">D106+E106</f>
        <v>1903737100</v>
      </c>
      <c r="D106" s="145">
        <v>951923100</v>
      </c>
      <c r="E106" s="145">
        <v>951814000</v>
      </c>
    </row>
    <row r="107" spans="1:7" ht="35.5" customHeight="1" x14ac:dyDescent="0.3">
      <c r="A107" s="125" t="s">
        <v>113</v>
      </c>
      <c r="B107" s="126" t="s">
        <v>166</v>
      </c>
      <c r="C107" s="127">
        <f>D107+E107</f>
        <v>234076160</v>
      </c>
      <c r="D107" s="145">
        <v>234076160</v>
      </c>
      <c r="E107" s="68"/>
    </row>
    <row r="108" spans="1:7" ht="21.75" customHeight="1" x14ac:dyDescent="0.3">
      <c r="A108" s="125"/>
      <c r="B108" s="126"/>
      <c r="C108" s="125"/>
      <c r="D108" s="68"/>
      <c r="E108" s="68"/>
    </row>
    <row r="109" spans="1:7" ht="15" x14ac:dyDescent="0.35">
      <c r="A109"/>
      <c r="B109"/>
      <c r="C109" s="128"/>
      <c r="D109" s="128"/>
      <c r="E109" s="128"/>
    </row>
  </sheetData>
  <mergeCells count="21">
    <mergeCell ref="A74:B74"/>
    <mergeCell ref="A75:B75"/>
    <mergeCell ref="A43:E43"/>
    <mergeCell ref="A44:E44"/>
    <mergeCell ref="A41:E41"/>
    <mergeCell ref="A42:E42"/>
    <mergeCell ref="A81:E81"/>
    <mergeCell ref="A80:E80"/>
    <mergeCell ref="A79:E79"/>
    <mergeCell ref="A78:E78"/>
    <mergeCell ref="A77:E77"/>
    <mergeCell ref="A1:B1"/>
    <mergeCell ref="A2:B2"/>
    <mergeCell ref="A37:B37"/>
    <mergeCell ref="A38:B38"/>
    <mergeCell ref="A40:E40"/>
    <mergeCell ref="A4:E4"/>
    <mergeCell ref="A5:E5"/>
    <mergeCell ref="A6:E6"/>
    <mergeCell ref="A7:E7"/>
    <mergeCell ref="A8:E8"/>
  </mergeCells>
  <pageMargins left="0" right="0" top="0" bottom="0" header="0" footer="0"/>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FB70-B83D-4A40-A97E-0B0E68B8FDC0}">
  <sheetPr>
    <tabColor rgb="FFFF0000"/>
  </sheetPr>
  <dimension ref="B1:F72"/>
  <sheetViews>
    <sheetView workbookViewId="0">
      <selection activeCell="K46" sqref="K46"/>
    </sheetView>
  </sheetViews>
  <sheetFormatPr defaultColWidth="8.90625" defaultRowHeight="14" x14ac:dyDescent="0.3"/>
  <cols>
    <col min="1" max="1" width="8.90625" style="5"/>
    <col min="2" max="2" width="7.26953125" style="5" customWidth="1"/>
    <col min="3" max="3" width="38.453125" style="5" customWidth="1"/>
    <col min="4" max="4" width="14.54296875" style="5" customWidth="1"/>
    <col min="5" max="5" width="15.6328125" style="5" customWidth="1"/>
    <col min="6" max="6" width="13.81640625" style="5" customWidth="1"/>
    <col min="7" max="16384" width="8.90625" style="5"/>
  </cols>
  <sheetData>
    <row r="1" spans="2:6" ht="15" x14ac:dyDescent="0.3">
      <c r="B1" s="223" t="s">
        <v>101</v>
      </c>
      <c r="C1" s="223"/>
      <c r="D1" s="116"/>
      <c r="E1" s="117"/>
      <c r="F1" s="116" t="s">
        <v>102</v>
      </c>
    </row>
    <row r="2" spans="2:6" ht="15" x14ac:dyDescent="0.3">
      <c r="B2" s="223" t="s">
        <v>103</v>
      </c>
      <c r="C2" s="223"/>
      <c r="D2" s="115"/>
      <c r="E2" s="117"/>
    </row>
    <row r="3" spans="2:6" ht="15" x14ac:dyDescent="0.3">
      <c r="B3" s="115"/>
      <c r="C3" s="115"/>
      <c r="D3" s="115"/>
      <c r="E3" s="117"/>
    </row>
    <row r="4" spans="2:6" ht="15" x14ac:dyDescent="0.3">
      <c r="B4" s="232" t="s">
        <v>1</v>
      </c>
      <c r="C4" s="232"/>
      <c r="D4" s="232"/>
      <c r="E4" s="232"/>
      <c r="F4" s="232"/>
    </row>
    <row r="5" spans="2:6" ht="15" x14ac:dyDescent="0.3">
      <c r="B5" s="232" t="s">
        <v>120</v>
      </c>
      <c r="C5" s="232"/>
      <c r="D5" s="232"/>
      <c r="E5" s="232"/>
      <c r="F5" s="232"/>
    </row>
    <row r="6" spans="2:6" ht="15" x14ac:dyDescent="0.3">
      <c r="B6" s="232" t="s">
        <v>121</v>
      </c>
      <c r="C6" s="232"/>
      <c r="D6" s="232"/>
      <c r="E6" s="232"/>
      <c r="F6" s="232"/>
    </row>
    <row r="7" spans="2:6" ht="15" x14ac:dyDescent="0.3">
      <c r="B7" s="232" t="s">
        <v>106</v>
      </c>
      <c r="C7" s="232"/>
      <c r="D7" s="232"/>
      <c r="E7" s="232"/>
      <c r="F7" s="232"/>
    </row>
    <row r="8" spans="2:6" ht="20.25" customHeight="1" x14ac:dyDescent="0.3">
      <c r="B8" s="233" t="s">
        <v>159</v>
      </c>
      <c r="C8" s="233"/>
      <c r="D8" s="233"/>
      <c r="E8" s="233"/>
      <c r="F8" s="233"/>
    </row>
    <row r="9" spans="2:6" ht="22.5" customHeight="1" x14ac:dyDescent="0.3">
      <c r="B9" s="118"/>
      <c r="C9" s="118"/>
      <c r="D9" s="119"/>
      <c r="E9" s="118"/>
      <c r="F9" s="119" t="s">
        <v>3</v>
      </c>
    </row>
    <row r="10" spans="2:6" ht="54.5" customHeight="1" x14ac:dyDescent="0.3">
      <c r="B10" s="120" t="s">
        <v>4</v>
      </c>
      <c r="C10" s="120" t="s">
        <v>5</v>
      </c>
      <c r="D10" s="11" t="s">
        <v>158</v>
      </c>
      <c r="E10" s="11" t="s">
        <v>157</v>
      </c>
      <c r="F10" s="10" t="s">
        <v>156</v>
      </c>
    </row>
    <row r="11" spans="2:6" ht="21.75" customHeight="1" x14ac:dyDescent="0.3">
      <c r="B11" s="120" t="s">
        <v>7</v>
      </c>
      <c r="C11" s="121" t="s">
        <v>51</v>
      </c>
      <c r="D11" s="122">
        <f>D12+D15+D22+D25</f>
        <v>3434531291</v>
      </c>
      <c r="E11" s="122">
        <f t="shared" ref="E11:F11" si="0">E12+E15+E22+E25</f>
        <v>1742445688</v>
      </c>
      <c r="F11" s="122">
        <f t="shared" si="0"/>
        <v>1692085603</v>
      </c>
    </row>
    <row r="12" spans="2:6" ht="21.75" customHeight="1" x14ac:dyDescent="0.3">
      <c r="B12" s="123">
        <v>1</v>
      </c>
      <c r="C12" s="124" t="s">
        <v>9</v>
      </c>
      <c r="D12" s="125"/>
      <c r="E12" s="144"/>
      <c r="F12" s="68"/>
    </row>
    <row r="13" spans="2:6" ht="21.75" customHeight="1" x14ac:dyDescent="0.3">
      <c r="B13" s="125" t="s">
        <v>17</v>
      </c>
      <c r="C13" s="126" t="s">
        <v>93</v>
      </c>
      <c r="D13" s="125"/>
      <c r="E13" s="144"/>
      <c r="F13" s="68"/>
    </row>
    <row r="14" spans="2:6" ht="21.75" customHeight="1" x14ac:dyDescent="0.3">
      <c r="B14" s="125" t="s">
        <v>21</v>
      </c>
      <c r="C14" s="126" t="s">
        <v>94</v>
      </c>
      <c r="D14" s="125"/>
      <c r="E14" s="144"/>
      <c r="F14" s="68"/>
    </row>
    <row r="15" spans="2:6" ht="21.75" customHeight="1" x14ac:dyDescent="0.3">
      <c r="B15" s="120">
        <v>2</v>
      </c>
      <c r="C15" s="121" t="s">
        <v>10</v>
      </c>
      <c r="D15" s="125"/>
      <c r="E15" s="144"/>
      <c r="F15" s="68"/>
    </row>
    <row r="16" spans="2:6" ht="21.75" customHeight="1" x14ac:dyDescent="0.3">
      <c r="B16" s="123" t="s">
        <v>27</v>
      </c>
      <c r="C16" s="124" t="s">
        <v>107</v>
      </c>
      <c r="D16" s="125"/>
      <c r="E16" s="144"/>
      <c r="F16" s="68"/>
    </row>
    <row r="17" spans="2:6" ht="21.75" customHeight="1" x14ac:dyDescent="0.3">
      <c r="B17" s="125" t="s">
        <v>95</v>
      </c>
      <c r="C17" s="126" t="s">
        <v>43</v>
      </c>
      <c r="D17" s="125"/>
      <c r="E17" s="144"/>
      <c r="F17" s="68"/>
    </row>
    <row r="18" spans="2:6" ht="21.75" customHeight="1" x14ac:dyDescent="0.3">
      <c r="B18" s="125" t="s">
        <v>96</v>
      </c>
      <c r="C18" s="126" t="s">
        <v>40</v>
      </c>
      <c r="D18" s="125"/>
      <c r="E18" s="144"/>
      <c r="F18" s="68"/>
    </row>
    <row r="19" spans="2:6" ht="21.75" customHeight="1" x14ac:dyDescent="0.3">
      <c r="B19" s="123" t="s">
        <v>29</v>
      </c>
      <c r="C19" s="124" t="s">
        <v>16</v>
      </c>
      <c r="D19" s="125"/>
      <c r="E19" s="144"/>
      <c r="F19" s="68"/>
    </row>
    <row r="20" spans="2:6" ht="21.75" customHeight="1" x14ac:dyDescent="0.3">
      <c r="B20" s="125" t="s">
        <v>95</v>
      </c>
      <c r="C20" s="126" t="s">
        <v>18</v>
      </c>
      <c r="D20" s="125"/>
      <c r="E20" s="144"/>
      <c r="F20" s="68"/>
    </row>
    <row r="21" spans="2:6" ht="21.75" customHeight="1" x14ac:dyDescent="0.3">
      <c r="B21" s="125" t="s">
        <v>96</v>
      </c>
      <c r="C21" s="126" t="s">
        <v>22</v>
      </c>
      <c r="D21" s="125"/>
      <c r="E21" s="144"/>
      <c r="F21" s="68"/>
    </row>
    <row r="22" spans="2:6" ht="21.75" customHeight="1" x14ac:dyDescent="0.3">
      <c r="B22" s="120">
        <v>3</v>
      </c>
      <c r="C22" s="121" t="s">
        <v>11</v>
      </c>
      <c r="D22" s="125"/>
      <c r="E22" s="144"/>
      <c r="F22" s="68"/>
    </row>
    <row r="23" spans="2:6" ht="21.75" customHeight="1" x14ac:dyDescent="0.3">
      <c r="B23" s="123" t="s">
        <v>32</v>
      </c>
      <c r="C23" s="124" t="s">
        <v>93</v>
      </c>
      <c r="D23" s="125"/>
      <c r="E23" s="144"/>
      <c r="F23" s="68"/>
    </row>
    <row r="24" spans="2:6" ht="21.75" customHeight="1" x14ac:dyDescent="0.3">
      <c r="B24" s="123" t="s">
        <v>34</v>
      </c>
      <c r="C24" s="124" t="s">
        <v>94</v>
      </c>
      <c r="D24" s="125"/>
      <c r="E24" s="68"/>
      <c r="F24" s="68"/>
    </row>
    <row r="25" spans="2:6" ht="21.75" customHeight="1" x14ac:dyDescent="0.3">
      <c r="B25" s="120" t="s">
        <v>12</v>
      </c>
      <c r="C25" s="121" t="s">
        <v>97</v>
      </c>
      <c r="D25" s="122">
        <f>D26+D31</f>
        <v>3434531291</v>
      </c>
      <c r="E25" s="122">
        <f t="shared" ref="E25:F25" si="1">E26+E31</f>
        <v>1742445688</v>
      </c>
      <c r="F25" s="122">
        <f t="shared" si="1"/>
        <v>1692085603</v>
      </c>
    </row>
    <row r="26" spans="2:6" ht="21.75" customHeight="1" x14ac:dyDescent="0.3">
      <c r="B26" s="120">
        <v>1</v>
      </c>
      <c r="C26" s="121" t="s">
        <v>16</v>
      </c>
      <c r="D26" s="125"/>
      <c r="E26" s="68"/>
      <c r="F26" s="68"/>
    </row>
    <row r="27" spans="2:6" ht="21.75" customHeight="1" x14ac:dyDescent="0.3">
      <c r="B27" s="125" t="s">
        <v>17</v>
      </c>
      <c r="C27" s="126" t="s">
        <v>18</v>
      </c>
      <c r="D27" s="125"/>
      <c r="E27" s="68"/>
      <c r="F27" s="68"/>
    </row>
    <row r="28" spans="2:6" ht="21.75" customHeight="1" x14ac:dyDescent="0.3">
      <c r="B28" s="125" t="s">
        <v>21</v>
      </c>
      <c r="C28" s="126" t="s">
        <v>22</v>
      </c>
      <c r="D28" s="125"/>
      <c r="E28" s="68"/>
      <c r="F28" s="68"/>
    </row>
    <row r="29" spans="2:6" ht="21.75" customHeight="1" x14ac:dyDescent="0.3">
      <c r="B29" s="120">
        <v>2</v>
      </c>
      <c r="C29" s="121" t="s">
        <v>108</v>
      </c>
      <c r="D29" s="125"/>
      <c r="E29" s="68"/>
      <c r="F29" s="68"/>
    </row>
    <row r="30" spans="2:6" ht="32" customHeight="1" x14ac:dyDescent="0.3">
      <c r="B30" s="125" t="s">
        <v>27</v>
      </c>
      <c r="C30" s="126" t="s">
        <v>109</v>
      </c>
      <c r="D30" s="125"/>
      <c r="E30" s="68"/>
      <c r="F30" s="68"/>
    </row>
    <row r="31" spans="2:6" ht="21.75" customHeight="1" x14ac:dyDescent="0.3">
      <c r="B31" s="120">
        <v>3</v>
      </c>
      <c r="C31" s="121" t="s">
        <v>112</v>
      </c>
      <c r="D31" s="122">
        <f>SUM(D32:D34)</f>
        <v>3434531291</v>
      </c>
      <c r="E31" s="122">
        <f t="shared" ref="E31" si="2">SUM(E32:E34)</f>
        <v>1742445688</v>
      </c>
      <c r="F31" s="122">
        <f>SUM(F32:F34)</f>
        <v>1692085603</v>
      </c>
    </row>
    <row r="32" spans="2:6" ht="29" customHeight="1" x14ac:dyDescent="0.3">
      <c r="B32" s="125" t="s">
        <v>32</v>
      </c>
      <c r="C32" s="126" t="s">
        <v>173</v>
      </c>
      <c r="D32" s="127">
        <f>E32+F32</f>
        <v>2936993051</v>
      </c>
      <c r="E32" s="127">
        <v>1461297448</v>
      </c>
      <c r="F32" s="145">
        <v>1475695603</v>
      </c>
    </row>
    <row r="33" spans="2:6" ht="34" customHeight="1" x14ac:dyDescent="0.3">
      <c r="B33" s="125" t="s">
        <v>34</v>
      </c>
      <c r="C33" s="126" t="s">
        <v>174</v>
      </c>
      <c r="D33" s="127">
        <f t="shared" ref="D33:D34" si="3">E33+F33</f>
        <v>393538240</v>
      </c>
      <c r="E33" s="127">
        <v>191188240</v>
      </c>
      <c r="F33" s="145">
        <v>202350000</v>
      </c>
    </row>
    <row r="34" spans="2:6" ht="30" customHeight="1" x14ac:dyDescent="0.3">
      <c r="B34" s="125" t="s">
        <v>113</v>
      </c>
      <c r="C34" s="126" t="s">
        <v>175</v>
      </c>
      <c r="D34" s="127">
        <f t="shared" si="3"/>
        <v>104000000</v>
      </c>
      <c r="E34" s="127">
        <v>89960000</v>
      </c>
      <c r="F34" s="145">
        <v>14040000</v>
      </c>
    </row>
    <row r="35" spans="2:6" ht="21.75" customHeight="1" x14ac:dyDescent="0.3">
      <c r="B35" s="131"/>
      <c r="C35" s="132"/>
      <c r="D35" s="133"/>
    </row>
    <row r="36" spans="2:6" ht="21.75" customHeight="1" x14ac:dyDescent="0.3">
      <c r="B36" s="131"/>
      <c r="C36" s="132"/>
      <c r="D36" s="133"/>
    </row>
    <row r="37" spans="2:6" ht="15" x14ac:dyDescent="0.3">
      <c r="B37" s="223" t="s">
        <v>101</v>
      </c>
      <c r="C37" s="223"/>
      <c r="D37" s="116"/>
      <c r="E37" s="117"/>
      <c r="F37" s="116" t="s">
        <v>102</v>
      </c>
    </row>
    <row r="38" spans="2:6" ht="15" x14ac:dyDescent="0.3">
      <c r="B38" s="223" t="s">
        <v>114</v>
      </c>
      <c r="C38" s="223"/>
      <c r="D38" s="115"/>
      <c r="E38" s="117"/>
    </row>
    <row r="39" spans="2:6" ht="15" x14ac:dyDescent="0.3">
      <c r="B39" s="115"/>
      <c r="C39" s="115"/>
      <c r="D39" s="115"/>
      <c r="E39" s="117"/>
    </row>
    <row r="40" spans="2:6" ht="15" x14ac:dyDescent="0.3">
      <c r="B40" s="232" t="s">
        <v>1</v>
      </c>
      <c r="C40" s="232"/>
      <c r="D40" s="232"/>
      <c r="E40" s="232"/>
      <c r="F40" s="232"/>
    </row>
    <row r="41" spans="2:6" ht="15" x14ac:dyDescent="0.3">
      <c r="B41" s="232" t="s">
        <v>122</v>
      </c>
      <c r="C41" s="232"/>
      <c r="D41" s="232"/>
      <c r="E41" s="232"/>
      <c r="F41" s="232"/>
    </row>
    <row r="42" spans="2:6" ht="15" x14ac:dyDescent="0.3">
      <c r="B42" s="232" t="s">
        <v>123</v>
      </c>
      <c r="C42" s="232"/>
      <c r="D42" s="232"/>
      <c r="E42" s="232"/>
      <c r="F42" s="232"/>
    </row>
    <row r="43" spans="2:6" ht="15" x14ac:dyDescent="0.3">
      <c r="B43" s="232" t="s">
        <v>106</v>
      </c>
      <c r="C43" s="232"/>
      <c r="D43" s="232"/>
      <c r="E43" s="232"/>
      <c r="F43" s="232"/>
    </row>
    <row r="44" spans="2:6" ht="21" customHeight="1" x14ac:dyDescent="0.3">
      <c r="B44" s="146" t="s">
        <v>178</v>
      </c>
      <c r="C44" s="146"/>
      <c r="D44" s="146"/>
      <c r="E44" s="146"/>
      <c r="F44" s="146"/>
    </row>
    <row r="45" spans="2:6" ht="22.5" customHeight="1" x14ac:dyDescent="0.3">
      <c r="B45" s="118"/>
      <c r="C45" s="118"/>
      <c r="D45" s="119"/>
      <c r="E45" s="118"/>
      <c r="F45" s="119" t="s">
        <v>3</v>
      </c>
    </row>
    <row r="46" spans="2:6" ht="53" customHeight="1" x14ac:dyDescent="0.3">
      <c r="B46" s="120" t="s">
        <v>4</v>
      </c>
      <c r="C46" s="120" t="s">
        <v>5</v>
      </c>
      <c r="D46" s="11" t="s">
        <v>158</v>
      </c>
      <c r="E46" s="11" t="s">
        <v>157</v>
      </c>
      <c r="F46" s="10" t="s">
        <v>156</v>
      </c>
    </row>
    <row r="47" spans="2:6" ht="21.75" customHeight="1" x14ac:dyDescent="0.3">
      <c r="B47" s="120" t="s">
        <v>7</v>
      </c>
      <c r="C47" s="121" t="s">
        <v>51</v>
      </c>
      <c r="D47" s="122">
        <f>D48+D51+D58+D61</f>
        <v>6291774604</v>
      </c>
      <c r="E47" s="122">
        <f t="shared" ref="E47:F47" si="4">E48+E51+E58+E61</f>
        <v>3291349381</v>
      </c>
      <c r="F47" s="122">
        <f t="shared" si="4"/>
        <v>3000425223</v>
      </c>
    </row>
    <row r="48" spans="2:6" ht="21.75" customHeight="1" x14ac:dyDescent="0.3">
      <c r="B48" s="123">
        <v>1</v>
      </c>
      <c r="C48" s="124" t="s">
        <v>9</v>
      </c>
      <c r="D48" s="125"/>
      <c r="E48" s="144"/>
      <c r="F48" s="68"/>
    </row>
    <row r="49" spans="2:6" ht="21.75" customHeight="1" x14ac:dyDescent="0.3">
      <c r="B49" s="125" t="s">
        <v>17</v>
      </c>
      <c r="C49" s="126" t="s">
        <v>93</v>
      </c>
      <c r="D49" s="125"/>
      <c r="E49" s="144"/>
      <c r="F49" s="68"/>
    </row>
    <row r="50" spans="2:6" ht="21.75" customHeight="1" x14ac:dyDescent="0.3">
      <c r="B50" s="125" t="s">
        <v>21</v>
      </c>
      <c r="C50" s="126" t="s">
        <v>94</v>
      </c>
      <c r="D50" s="125"/>
      <c r="E50" s="144"/>
      <c r="F50" s="68"/>
    </row>
    <row r="51" spans="2:6" ht="21.75" customHeight="1" x14ac:dyDescent="0.3">
      <c r="B51" s="120">
        <v>2</v>
      </c>
      <c r="C51" s="121" t="s">
        <v>10</v>
      </c>
      <c r="D51" s="125"/>
      <c r="E51" s="144"/>
      <c r="F51" s="68"/>
    </row>
    <row r="52" spans="2:6" ht="21.75" customHeight="1" x14ac:dyDescent="0.3">
      <c r="B52" s="123" t="s">
        <v>27</v>
      </c>
      <c r="C52" s="124" t="s">
        <v>107</v>
      </c>
      <c r="D52" s="125"/>
      <c r="E52" s="144"/>
      <c r="F52" s="68"/>
    </row>
    <row r="53" spans="2:6" ht="21.75" customHeight="1" x14ac:dyDescent="0.3">
      <c r="B53" s="125" t="s">
        <v>95</v>
      </c>
      <c r="C53" s="126" t="s">
        <v>43</v>
      </c>
      <c r="D53" s="125"/>
      <c r="E53" s="144"/>
      <c r="F53" s="68"/>
    </row>
    <row r="54" spans="2:6" ht="21.75" customHeight="1" x14ac:dyDescent="0.3">
      <c r="B54" s="125" t="s">
        <v>96</v>
      </c>
      <c r="C54" s="126" t="s">
        <v>40</v>
      </c>
      <c r="D54" s="125"/>
      <c r="E54" s="144"/>
      <c r="F54" s="68"/>
    </row>
    <row r="55" spans="2:6" ht="21.75" customHeight="1" x14ac:dyDescent="0.3">
      <c r="B55" s="123" t="s">
        <v>29</v>
      </c>
      <c r="C55" s="124" t="s">
        <v>16</v>
      </c>
      <c r="D55" s="125"/>
      <c r="E55" s="144"/>
      <c r="F55" s="68"/>
    </row>
    <row r="56" spans="2:6" ht="21.75" customHeight="1" x14ac:dyDescent="0.3">
      <c r="B56" s="125" t="s">
        <v>95</v>
      </c>
      <c r="C56" s="126" t="s">
        <v>18</v>
      </c>
      <c r="D56" s="125"/>
      <c r="E56" s="144"/>
      <c r="F56" s="68"/>
    </row>
    <row r="57" spans="2:6" ht="21.75" customHeight="1" x14ac:dyDescent="0.3">
      <c r="B57" s="125" t="s">
        <v>96</v>
      </c>
      <c r="C57" s="126" t="s">
        <v>22</v>
      </c>
      <c r="D57" s="125"/>
      <c r="E57" s="144"/>
      <c r="F57" s="68"/>
    </row>
    <row r="58" spans="2:6" ht="21.75" customHeight="1" x14ac:dyDescent="0.3">
      <c r="B58" s="120">
        <v>3</v>
      </c>
      <c r="C58" s="121" t="s">
        <v>11</v>
      </c>
      <c r="D58" s="125"/>
      <c r="E58" s="144"/>
      <c r="F58" s="68"/>
    </row>
    <row r="59" spans="2:6" ht="21.75" customHeight="1" x14ac:dyDescent="0.3">
      <c r="B59" s="123" t="s">
        <v>32</v>
      </c>
      <c r="C59" s="124" t="s">
        <v>93</v>
      </c>
      <c r="D59" s="125"/>
      <c r="E59" s="144"/>
      <c r="F59" s="68"/>
    </row>
    <row r="60" spans="2:6" ht="21.75" customHeight="1" x14ac:dyDescent="0.3">
      <c r="B60" s="123" t="s">
        <v>34</v>
      </c>
      <c r="C60" s="124" t="s">
        <v>94</v>
      </c>
      <c r="D60" s="125"/>
      <c r="E60" s="68"/>
      <c r="F60" s="68"/>
    </row>
    <row r="61" spans="2:6" ht="21.75" customHeight="1" x14ac:dyDescent="0.3">
      <c r="B61" s="120" t="s">
        <v>12</v>
      </c>
      <c r="C61" s="121" t="s">
        <v>97</v>
      </c>
      <c r="D61" s="122">
        <f>D62+D67</f>
        <v>6291774604</v>
      </c>
      <c r="E61" s="122">
        <f>E62+E67</f>
        <v>3291349381</v>
      </c>
      <c r="F61" s="122">
        <f>F62+F67</f>
        <v>3000425223</v>
      </c>
    </row>
    <row r="62" spans="2:6" ht="21.75" customHeight="1" x14ac:dyDescent="0.3">
      <c r="B62" s="120">
        <v>1</v>
      </c>
      <c r="C62" s="121" t="s">
        <v>16</v>
      </c>
      <c r="D62" s="125"/>
      <c r="E62" s="68"/>
      <c r="F62" s="68"/>
    </row>
    <row r="63" spans="2:6" ht="21.75" customHeight="1" x14ac:dyDescent="0.3">
      <c r="B63" s="125" t="s">
        <v>17</v>
      </c>
      <c r="C63" s="126" t="s">
        <v>18</v>
      </c>
      <c r="D63" s="125"/>
      <c r="E63" s="68"/>
      <c r="F63" s="68"/>
    </row>
    <row r="64" spans="2:6" ht="21.75" customHeight="1" x14ac:dyDescent="0.3">
      <c r="B64" s="125" t="s">
        <v>21</v>
      </c>
      <c r="C64" s="126" t="s">
        <v>22</v>
      </c>
      <c r="D64" s="125"/>
      <c r="E64" s="68"/>
      <c r="F64" s="68"/>
    </row>
    <row r="65" spans="2:6" ht="21.75" customHeight="1" x14ac:dyDescent="0.3">
      <c r="B65" s="120">
        <v>2</v>
      </c>
      <c r="C65" s="121" t="s">
        <v>108</v>
      </c>
      <c r="D65" s="125"/>
      <c r="E65" s="68"/>
      <c r="F65" s="68"/>
    </row>
    <row r="66" spans="2:6" ht="32" customHeight="1" x14ac:dyDescent="0.3">
      <c r="B66" s="125" t="s">
        <v>27</v>
      </c>
      <c r="C66" s="126" t="s">
        <v>109</v>
      </c>
      <c r="D66" s="125"/>
      <c r="E66" s="68"/>
      <c r="F66" s="68"/>
    </row>
    <row r="67" spans="2:6" ht="21.75" customHeight="1" x14ac:dyDescent="0.3">
      <c r="B67" s="120">
        <v>3</v>
      </c>
      <c r="C67" s="121" t="s">
        <v>112</v>
      </c>
      <c r="D67" s="122">
        <f>SUM(D68:D71)</f>
        <v>6291774604</v>
      </c>
      <c r="E67" s="122">
        <f t="shared" ref="E67" si="5">SUM(E68:E71)</f>
        <v>3291349381</v>
      </c>
      <c r="F67" s="122">
        <f>SUM(F68:F71)</f>
        <v>3000425223</v>
      </c>
    </row>
    <row r="68" spans="2:6" ht="30.5" customHeight="1" x14ac:dyDescent="0.3">
      <c r="B68" s="125" t="s">
        <v>32</v>
      </c>
      <c r="C68" s="126" t="s">
        <v>176</v>
      </c>
      <c r="D68" s="127">
        <f>E68+F68</f>
        <v>4618385004</v>
      </c>
      <c r="E68" s="127">
        <v>2379694181</v>
      </c>
      <c r="F68" s="145">
        <v>2238690823</v>
      </c>
    </row>
    <row r="69" spans="2:6" ht="33" customHeight="1" x14ac:dyDescent="0.3">
      <c r="B69" s="125" t="s">
        <v>34</v>
      </c>
      <c r="C69" s="126" t="s">
        <v>177</v>
      </c>
      <c r="D69" s="127">
        <f t="shared" ref="D69:D70" si="6">E69+F69</f>
        <v>1510389600</v>
      </c>
      <c r="E69" s="127">
        <v>748655200</v>
      </c>
      <c r="F69" s="145">
        <v>761734400</v>
      </c>
    </row>
    <row r="70" spans="2:6" ht="34" customHeight="1" x14ac:dyDescent="0.3">
      <c r="B70" s="125" t="s">
        <v>113</v>
      </c>
      <c r="C70" s="126" t="s">
        <v>169</v>
      </c>
      <c r="D70" s="127">
        <f t="shared" si="6"/>
        <v>163000000</v>
      </c>
      <c r="E70" s="127">
        <v>163000000</v>
      </c>
      <c r="F70" s="68"/>
    </row>
    <row r="71" spans="2:6" ht="21.75" customHeight="1" x14ac:dyDescent="0.3">
      <c r="B71" s="125"/>
      <c r="C71" s="126"/>
      <c r="D71" s="125"/>
      <c r="E71" s="68"/>
      <c r="F71" s="68"/>
    </row>
    <row r="72" spans="2:6" ht="15" x14ac:dyDescent="0.35">
      <c r="B72"/>
      <c r="C72"/>
      <c r="D72" s="128"/>
      <c r="E72" s="128"/>
      <c r="F72" s="128"/>
    </row>
  </sheetData>
  <mergeCells count="13">
    <mergeCell ref="B42:F42"/>
    <mergeCell ref="B43:F43"/>
    <mergeCell ref="B1:C1"/>
    <mergeCell ref="B2:C2"/>
    <mergeCell ref="B4:F4"/>
    <mergeCell ref="B5:F5"/>
    <mergeCell ref="B6:F6"/>
    <mergeCell ref="B7:F7"/>
    <mergeCell ref="B37:C37"/>
    <mergeCell ref="B38:C38"/>
    <mergeCell ref="B8:F8"/>
    <mergeCell ref="B40:F40"/>
    <mergeCell ref="B41:F41"/>
  </mergeCells>
  <pageMargins left="0" right="0" top="0" bottom="0" header="0" footer="0"/>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4ED-E454-44BA-B518-6F6E4E22CC06}">
  <sheetPr>
    <tabColor rgb="FFFF0000"/>
  </sheetPr>
  <dimension ref="B1:F107"/>
  <sheetViews>
    <sheetView workbookViewId="0">
      <selection activeCell="K11" sqref="K11"/>
    </sheetView>
  </sheetViews>
  <sheetFormatPr defaultColWidth="8.90625" defaultRowHeight="14" x14ac:dyDescent="0.3"/>
  <cols>
    <col min="1" max="1" width="7.08984375" style="5" customWidth="1"/>
    <col min="2" max="2" width="7.26953125" style="5" customWidth="1"/>
    <col min="3" max="3" width="41.453125" style="5" customWidth="1"/>
    <col min="4" max="4" width="13.08984375" style="5" customWidth="1"/>
    <col min="5" max="5" width="15.7265625" style="5" customWidth="1"/>
    <col min="6" max="6" width="14.54296875" style="5" customWidth="1"/>
    <col min="7" max="16384" width="8.90625" style="5"/>
  </cols>
  <sheetData>
    <row r="1" spans="2:6" ht="15" x14ac:dyDescent="0.3">
      <c r="B1" s="223" t="s">
        <v>101</v>
      </c>
      <c r="C1" s="223"/>
      <c r="D1" s="116"/>
      <c r="E1" s="117"/>
      <c r="F1" s="116" t="s">
        <v>102</v>
      </c>
    </row>
    <row r="2" spans="2:6" ht="15" x14ac:dyDescent="0.3">
      <c r="B2" s="223" t="s">
        <v>103</v>
      </c>
      <c r="C2" s="223"/>
      <c r="D2" s="115"/>
      <c r="E2" s="117"/>
    </row>
    <row r="3" spans="2:6" ht="15" x14ac:dyDescent="0.3">
      <c r="B3" s="115"/>
      <c r="C3" s="115"/>
      <c r="D3" s="115"/>
      <c r="E3" s="117"/>
    </row>
    <row r="4" spans="2:6" ht="15" x14ac:dyDescent="0.3">
      <c r="B4" s="232" t="s">
        <v>1</v>
      </c>
      <c r="C4" s="232"/>
      <c r="D4" s="232"/>
      <c r="E4" s="232"/>
      <c r="F4" s="232"/>
    </row>
    <row r="5" spans="2:6" ht="15.5" customHeight="1" x14ac:dyDescent="0.3">
      <c r="B5" s="232" t="s">
        <v>124</v>
      </c>
      <c r="C5" s="232"/>
      <c r="D5" s="232"/>
      <c r="E5" s="232"/>
      <c r="F5" s="232"/>
    </row>
    <row r="6" spans="2:6" ht="15.5" customHeight="1" x14ac:dyDescent="0.3">
      <c r="B6" s="232" t="s">
        <v>125</v>
      </c>
      <c r="C6" s="232"/>
      <c r="D6" s="232"/>
      <c r="E6" s="232"/>
      <c r="F6" s="232"/>
    </row>
    <row r="7" spans="2:6" ht="15.5" customHeight="1" x14ac:dyDescent="0.3">
      <c r="B7" s="232" t="s">
        <v>106</v>
      </c>
      <c r="C7" s="232"/>
      <c r="D7" s="232"/>
      <c r="E7" s="232"/>
      <c r="F7" s="232"/>
    </row>
    <row r="8" spans="2:6" ht="20.25" customHeight="1" x14ac:dyDescent="0.3">
      <c r="B8" s="233" t="s">
        <v>159</v>
      </c>
      <c r="C8" s="233"/>
      <c r="D8" s="233"/>
      <c r="E8" s="233"/>
      <c r="F8" s="233"/>
    </row>
    <row r="9" spans="2:6" ht="22.5" customHeight="1" x14ac:dyDescent="0.3">
      <c r="B9" s="118"/>
      <c r="C9" s="118"/>
      <c r="D9" s="119"/>
      <c r="E9" s="118"/>
      <c r="F9" s="119" t="s">
        <v>3</v>
      </c>
    </row>
    <row r="10" spans="2:6" ht="55.5" customHeight="1" x14ac:dyDescent="0.3">
      <c r="B10" s="120" t="s">
        <v>4</v>
      </c>
      <c r="C10" s="120" t="s">
        <v>5</v>
      </c>
      <c r="D10" s="11" t="s">
        <v>158</v>
      </c>
      <c r="E10" s="11" t="s">
        <v>157</v>
      </c>
      <c r="F10" s="10" t="s">
        <v>156</v>
      </c>
    </row>
    <row r="11" spans="2:6" ht="21.75" customHeight="1" x14ac:dyDescent="0.3">
      <c r="B11" s="120" t="s">
        <v>7</v>
      </c>
      <c r="C11" s="121" t="s">
        <v>51</v>
      </c>
      <c r="D11" s="122">
        <f>D12+D15+D22+D25</f>
        <v>3329809830</v>
      </c>
      <c r="E11" s="122">
        <f t="shared" ref="E11:F11" si="0">E12+E15+E22+E25</f>
        <v>1812206223</v>
      </c>
      <c r="F11" s="122">
        <f t="shared" si="0"/>
        <v>1517603607</v>
      </c>
    </row>
    <row r="12" spans="2:6" ht="21.75" customHeight="1" x14ac:dyDescent="0.3">
      <c r="B12" s="123">
        <v>1</v>
      </c>
      <c r="C12" s="124" t="s">
        <v>9</v>
      </c>
      <c r="D12" s="125"/>
      <c r="E12" s="144"/>
      <c r="F12" s="68"/>
    </row>
    <row r="13" spans="2:6" ht="21.75" customHeight="1" x14ac:dyDescent="0.3">
      <c r="B13" s="125" t="s">
        <v>17</v>
      </c>
      <c r="C13" s="126" t="s">
        <v>93</v>
      </c>
      <c r="D13" s="125"/>
      <c r="E13" s="144"/>
      <c r="F13" s="68"/>
    </row>
    <row r="14" spans="2:6" ht="21.75" customHeight="1" x14ac:dyDescent="0.3">
      <c r="B14" s="125" t="s">
        <v>21</v>
      </c>
      <c r="C14" s="126" t="s">
        <v>94</v>
      </c>
      <c r="D14" s="125"/>
      <c r="E14" s="144"/>
      <c r="F14" s="68"/>
    </row>
    <row r="15" spans="2:6" ht="21.75" customHeight="1" x14ac:dyDescent="0.3">
      <c r="B15" s="120">
        <v>2</v>
      </c>
      <c r="C15" s="121" t="s">
        <v>10</v>
      </c>
      <c r="D15" s="125"/>
      <c r="E15" s="144"/>
      <c r="F15" s="68"/>
    </row>
    <row r="16" spans="2:6" ht="21.75" customHeight="1" x14ac:dyDescent="0.3">
      <c r="B16" s="123" t="s">
        <v>27</v>
      </c>
      <c r="C16" s="124" t="s">
        <v>107</v>
      </c>
      <c r="D16" s="125"/>
      <c r="E16" s="144"/>
      <c r="F16" s="68"/>
    </row>
    <row r="17" spans="2:6" ht="21.75" customHeight="1" x14ac:dyDescent="0.3">
      <c r="B17" s="125" t="s">
        <v>95</v>
      </c>
      <c r="C17" s="126" t="s">
        <v>43</v>
      </c>
      <c r="D17" s="125"/>
      <c r="E17" s="144"/>
      <c r="F17" s="68"/>
    </row>
    <row r="18" spans="2:6" ht="21.75" customHeight="1" x14ac:dyDescent="0.3">
      <c r="B18" s="125" t="s">
        <v>96</v>
      </c>
      <c r="C18" s="126" t="s">
        <v>40</v>
      </c>
      <c r="D18" s="125"/>
      <c r="E18" s="144"/>
      <c r="F18" s="68"/>
    </row>
    <row r="19" spans="2:6" ht="21.75" customHeight="1" x14ac:dyDescent="0.3">
      <c r="B19" s="123" t="s">
        <v>29</v>
      </c>
      <c r="C19" s="124" t="s">
        <v>16</v>
      </c>
      <c r="D19" s="125"/>
      <c r="E19" s="144"/>
      <c r="F19" s="68"/>
    </row>
    <row r="20" spans="2:6" ht="21.75" customHeight="1" x14ac:dyDescent="0.3">
      <c r="B20" s="125" t="s">
        <v>95</v>
      </c>
      <c r="C20" s="126" t="s">
        <v>18</v>
      </c>
      <c r="D20" s="125"/>
      <c r="E20" s="144"/>
      <c r="F20" s="68"/>
    </row>
    <row r="21" spans="2:6" ht="21.75" customHeight="1" x14ac:dyDescent="0.3">
      <c r="B21" s="125" t="s">
        <v>96</v>
      </c>
      <c r="C21" s="126" t="s">
        <v>22</v>
      </c>
      <c r="D21" s="125"/>
      <c r="E21" s="144"/>
      <c r="F21" s="68"/>
    </row>
    <row r="22" spans="2:6" ht="21.75" customHeight="1" x14ac:dyDescent="0.3">
      <c r="B22" s="120">
        <v>3</v>
      </c>
      <c r="C22" s="121" t="s">
        <v>11</v>
      </c>
      <c r="D22" s="125"/>
      <c r="E22" s="144"/>
      <c r="F22" s="68"/>
    </row>
    <row r="23" spans="2:6" ht="21.75" customHeight="1" x14ac:dyDescent="0.3">
      <c r="B23" s="123" t="s">
        <v>32</v>
      </c>
      <c r="C23" s="124" t="s">
        <v>93</v>
      </c>
      <c r="D23" s="125"/>
      <c r="E23" s="144"/>
      <c r="F23" s="68"/>
    </row>
    <row r="24" spans="2:6" ht="21.75" customHeight="1" x14ac:dyDescent="0.3">
      <c r="B24" s="123" t="s">
        <v>34</v>
      </c>
      <c r="C24" s="124" t="s">
        <v>94</v>
      </c>
      <c r="D24" s="125"/>
      <c r="E24" s="68"/>
      <c r="F24" s="68"/>
    </row>
    <row r="25" spans="2:6" ht="21.75" customHeight="1" x14ac:dyDescent="0.3">
      <c r="B25" s="120" t="s">
        <v>12</v>
      </c>
      <c r="C25" s="121" t="s">
        <v>97</v>
      </c>
      <c r="D25" s="122">
        <f>D26+D33</f>
        <v>3329809830</v>
      </c>
      <c r="E25" s="122">
        <f t="shared" ref="E25:F25" si="1">E26+E33</f>
        <v>1812206223</v>
      </c>
      <c r="F25" s="122">
        <f t="shared" si="1"/>
        <v>1517603607</v>
      </c>
    </row>
    <row r="26" spans="2:6" ht="21.75" customHeight="1" x14ac:dyDescent="0.3">
      <c r="B26" s="120">
        <v>1</v>
      </c>
      <c r="C26" s="121" t="s">
        <v>16</v>
      </c>
      <c r="D26" s="125"/>
      <c r="E26" s="68"/>
      <c r="F26" s="68"/>
    </row>
    <row r="27" spans="2:6" ht="21.75" customHeight="1" x14ac:dyDescent="0.3">
      <c r="B27" s="125" t="s">
        <v>17</v>
      </c>
      <c r="C27" s="126" t="s">
        <v>18</v>
      </c>
      <c r="D27" s="125"/>
      <c r="E27" s="68"/>
      <c r="F27" s="68"/>
    </row>
    <row r="28" spans="2:6" ht="21.75" customHeight="1" x14ac:dyDescent="0.3">
      <c r="B28" s="125" t="s">
        <v>21</v>
      </c>
      <c r="C28" s="126" t="s">
        <v>22</v>
      </c>
      <c r="D28" s="125"/>
      <c r="E28" s="68"/>
      <c r="F28" s="68"/>
    </row>
    <row r="29" spans="2:6" ht="21.75" customHeight="1" x14ac:dyDescent="0.3">
      <c r="B29" s="120">
        <v>2</v>
      </c>
      <c r="C29" s="121" t="s">
        <v>108</v>
      </c>
      <c r="D29" s="125"/>
      <c r="E29" s="68"/>
      <c r="F29" s="68"/>
    </row>
    <row r="30" spans="2:6" ht="21.75" customHeight="1" x14ac:dyDescent="0.3">
      <c r="B30" s="125" t="s">
        <v>27</v>
      </c>
      <c r="C30" s="126" t="s">
        <v>109</v>
      </c>
      <c r="D30" s="125"/>
      <c r="E30" s="68"/>
      <c r="F30" s="68"/>
    </row>
    <row r="31" spans="2:6" ht="21.75" customHeight="1" x14ac:dyDescent="0.3">
      <c r="B31" s="125" t="s">
        <v>29</v>
      </c>
      <c r="C31" s="126" t="s">
        <v>110</v>
      </c>
      <c r="D31" s="125"/>
      <c r="E31" s="68"/>
      <c r="F31" s="68"/>
    </row>
    <row r="32" spans="2:6" ht="21.75" customHeight="1" x14ac:dyDescent="0.3">
      <c r="B32" s="125" t="s">
        <v>111</v>
      </c>
      <c r="C32" s="126" t="s">
        <v>40</v>
      </c>
      <c r="D32" s="125"/>
      <c r="E32" s="68"/>
      <c r="F32" s="68"/>
    </row>
    <row r="33" spans="2:6" ht="21.75" customHeight="1" x14ac:dyDescent="0.3">
      <c r="B33" s="120">
        <v>3</v>
      </c>
      <c r="C33" s="121" t="s">
        <v>112</v>
      </c>
      <c r="D33" s="122">
        <f>SUM(D34:D36)</f>
        <v>3329809830</v>
      </c>
      <c r="E33" s="122">
        <f t="shared" ref="E33:F33" si="2">SUM(E34:E36)</f>
        <v>1812206223</v>
      </c>
      <c r="F33" s="122">
        <f t="shared" si="2"/>
        <v>1517603607</v>
      </c>
    </row>
    <row r="34" spans="2:6" ht="31" customHeight="1" x14ac:dyDescent="0.3">
      <c r="B34" s="125" t="s">
        <v>32</v>
      </c>
      <c r="C34" s="126" t="s">
        <v>170</v>
      </c>
      <c r="D34" s="127">
        <f>E34+F34</f>
        <v>2945218650</v>
      </c>
      <c r="E34" s="127">
        <v>1560935043</v>
      </c>
      <c r="F34" s="145">
        <v>1384283607</v>
      </c>
    </row>
    <row r="35" spans="2:6" ht="35.5" customHeight="1" x14ac:dyDescent="0.3">
      <c r="B35" s="125" t="s">
        <v>34</v>
      </c>
      <c r="C35" s="126" t="s">
        <v>171</v>
      </c>
      <c r="D35" s="127">
        <f>E35+F35</f>
        <v>281189260</v>
      </c>
      <c r="E35" s="127">
        <v>154889260</v>
      </c>
      <c r="F35" s="145">
        <v>126300000</v>
      </c>
    </row>
    <row r="36" spans="2:6" ht="36.5" customHeight="1" x14ac:dyDescent="0.3">
      <c r="B36" s="125" t="s">
        <v>113</v>
      </c>
      <c r="C36" s="126" t="s">
        <v>172</v>
      </c>
      <c r="D36" s="127">
        <f>E36+F36</f>
        <v>103401920</v>
      </c>
      <c r="E36" s="127">
        <v>96381920</v>
      </c>
      <c r="F36" s="145">
        <v>7020000</v>
      </c>
    </row>
    <row r="37" spans="2:6" ht="15" x14ac:dyDescent="0.35">
      <c r="B37"/>
      <c r="C37"/>
      <c r="D37" s="128"/>
      <c r="E37" s="128"/>
      <c r="F37" s="128"/>
    </row>
    <row r="38" spans="2:6" ht="22.75" customHeight="1" x14ac:dyDescent="0.3">
      <c r="B38" s="223" t="s">
        <v>101</v>
      </c>
      <c r="C38" s="223"/>
      <c r="D38" s="116"/>
      <c r="E38" s="117"/>
      <c r="F38" s="116" t="s">
        <v>102</v>
      </c>
    </row>
    <row r="39" spans="2:6" ht="15" x14ac:dyDescent="0.3">
      <c r="B39" s="223" t="s">
        <v>114</v>
      </c>
      <c r="C39" s="223"/>
      <c r="D39" s="115"/>
      <c r="E39" s="117"/>
    </row>
    <row r="40" spans="2:6" ht="15" x14ac:dyDescent="0.3">
      <c r="B40" s="115"/>
      <c r="C40" s="115"/>
      <c r="D40" s="115"/>
      <c r="E40" s="117"/>
    </row>
    <row r="41" spans="2:6" ht="15" x14ac:dyDescent="0.3">
      <c r="B41" s="232" t="s">
        <v>1</v>
      </c>
      <c r="C41" s="232"/>
      <c r="D41" s="232"/>
      <c r="E41" s="232"/>
      <c r="F41" s="232"/>
    </row>
    <row r="42" spans="2:6" ht="15.5" customHeight="1" x14ac:dyDescent="0.3">
      <c r="B42" s="232" t="s">
        <v>150</v>
      </c>
      <c r="C42" s="232"/>
      <c r="D42" s="232"/>
      <c r="E42" s="232"/>
      <c r="F42" s="232"/>
    </row>
    <row r="43" spans="2:6" ht="15.5" customHeight="1" x14ac:dyDescent="0.3">
      <c r="B43" s="232" t="s">
        <v>126</v>
      </c>
      <c r="C43" s="232"/>
      <c r="D43" s="232"/>
      <c r="E43" s="232"/>
      <c r="F43" s="232"/>
    </row>
    <row r="44" spans="2:6" ht="15.5" customHeight="1" x14ac:dyDescent="0.3">
      <c r="B44" s="232" t="s">
        <v>106</v>
      </c>
      <c r="C44" s="232"/>
      <c r="D44" s="232"/>
      <c r="E44" s="232"/>
      <c r="F44" s="232"/>
    </row>
    <row r="45" spans="2:6" ht="21.75" customHeight="1" x14ac:dyDescent="0.3">
      <c r="B45" s="233" t="s">
        <v>179</v>
      </c>
      <c r="C45" s="233"/>
      <c r="D45" s="233"/>
      <c r="E45" s="233"/>
      <c r="F45" s="233"/>
    </row>
    <row r="46" spans="2:6" ht="22.5" customHeight="1" x14ac:dyDescent="0.3">
      <c r="B46" s="118"/>
      <c r="C46" s="118"/>
      <c r="D46" s="119"/>
      <c r="E46" s="118"/>
      <c r="F46" s="119" t="s">
        <v>3</v>
      </c>
    </row>
    <row r="47" spans="2:6" ht="55" customHeight="1" x14ac:dyDescent="0.3">
      <c r="B47" s="120" t="s">
        <v>4</v>
      </c>
      <c r="C47" s="120" t="s">
        <v>5</v>
      </c>
      <c r="D47" s="11" t="s">
        <v>158</v>
      </c>
      <c r="E47" s="11" t="s">
        <v>157</v>
      </c>
      <c r="F47" s="10" t="s">
        <v>156</v>
      </c>
    </row>
    <row r="48" spans="2:6" ht="21.75" customHeight="1" x14ac:dyDescent="0.3">
      <c r="B48" s="120" t="s">
        <v>7</v>
      </c>
      <c r="C48" s="121" t="s">
        <v>51</v>
      </c>
      <c r="D48" s="122">
        <f>D49+D52+D59+D62</f>
        <v>7098018313</v>
      </c>
      <c r="E48" s="122">
        <f t="shared" ref="E48:F48" si="3">E49+E52+E59+E62</f>
        <v>3668953987</v>
      </c>
      <c r="F48" s="122">
        <f t="shared" si="3"/>
        <v>3429064326</v>
      </c>
    </row>
    <row r="49" spans="2:6" ht="21.75" customHeight="1" x14ac:dyDescent="0.3">
      <c r="B49" s="123">
        <v>1</v>
      </c>
      <c r="C49" s="124" t="s">
        <v>9</v>
      </c>
      <c r="D49" s="125"/>
      <c r="E49" s="144"/>
      <c r="F49" s="68"/>
    </row>
    <row r="50" spans="2:6" ht="21.75" customHeight="1" x14ac:dyDescent="0.3">
      <c r="B50" s="125" t="s">
        <v>17</v>
      </c>
      <c r="C50" s="126" t="s">
        <v>93</v>
      </c>
      <c r="D50" s="125"/>
      <c r="E50" s="144"/>
      <c r="F50" s="68"/>
    </row>
    <row r="51" spans="2:6" ht="21.75" customHeight="1" x14ac:dyDescent="0.3">
      <c r="B51" s="125" t="s">
        <v>21</v>
      </c>
      <c r="C51" s="126" t="s">
        <v>94</v>
      </c>
      <c r="D51" s="125"/>
      <c r="E51" s="144"/>
      <c r="F51" s="68"/>
    </row>
    <row r="52" spans="2:6" ht="21.75" customHeight="1" x14ac:dyDescent="0.3">
      <c r="B52" s="120">
        <v>2</v>
      </c>
      <c r="C52" s="121" t="s">
        <v>10</v>
      </c>
      <c r="D52" s="125"/>
      <c r="E52" s="144"/>
      <c r="F52" s="68"/>
    </row>
    <row r="53" spans="2:6" ht="21.75" customHeight="1" x14ac:dyDescent="0.3">
      <c r="B53" s="123" t="s">
        <v>27</v>
      </c>
      <c r="C53" s="124" t="s">
        <v>107</v>
      </c>
      <c r="D53" s="125"/>
      <c r="E53" s="144"/>
      <c r="F53" s="68"/>
    </row>
    <row r="54" spans="2:6" ht="21.75" customHeight="1" x14ac:dyDescent="0.3">
      <c r="B54" s="125" t="s">
        <v>95</v>
      </c>
      <c r="C54" s="126" t="s">
        <v>43</v>
      </c>
      <c r="D54" s="125"/>
      <c r="E54" s="144"/>
      <c r="F54" s="68"/>
    </row>
    <row r="55" spans="2:6" ht="21.75" customHeight="1" x14ac:dyDescent="0.3">
      <c r="B55" s="125" t="s">
        <v>96</v>
      </c>
      <c r="C55" s="126" t="s">
        <v>40</v>
      </c>
      <c r="D55" s="125"/>
      <c r="E55" s="144"/>
      <c r="F55" s="68"/>
    </row>
    <row r="56" spans="2:6" ht="21.75" customHeight="1" x14ac:dyDescent="0.3">
      <c r="B56" s="123" t="s">
        <v>29</v>
      </c>
      <c r="C56" s="124" t="s">
        <v>16</v>
      </c>
      <c r="D56" s="125"/>
      <c r="E56" s="144"/>
      <c r="F56" s="68"/>
    </row>
    <row r="57" spans="2:6" ht="21.75" customHeight="1" x14ac:dyDescent="0.3">
      <c r="B57" s="125" t="s">
        <v>95</v>
      </c>
      <c r="C57" s="126" t="s">
        <v>18</v>
      </c>
      <c r="D57" s="125"/>
      <c r="E57" s="144"/>
      <c r="F57" s="68"/>
    </row>
    <row r="58" spans="2:6" ht="21.75" customHeight="1" x14ac:dyDescent="0.3">
      <c r="B58" s="125" t="s">
        <v>96</v>
      </c>
      <c r="C58" s="126" t="s">
        <v>22</v>
      </c>
      <c r="D58" s="125"/>
      <c r="E58" s="144"/>
      <c r="F58" s="68"/>
    </row>
    <row r="59" spans="2:6" ht="21.75" customHeight="1" x14ac:dyDescent="0.3">
      <c r="B59" s="120">
        <v>3</v>
      </c>
      <c r="C59" s="121" t="s">
        <v>11</v>
      </c>
      <c r="D59" s="125"/>
      <c r="E59" s="144"/>
      <c r="F59" s="68"/>
    </row>
    <row r="60" spans="2:6" ht="21.75" customHeight="1" x14ac:dyDescent="0.3">
      <c r="B60" s="123" t="s">
        <v>32</v>
      </c>
      <c r="C60" s="124" t="s">
        <v>93</v>
      </c>
      <c r="D60" s="125"/>
      <c r="E60" s="144"/>
      <c r="F60" s="68"/>
    </row>
    <row r="61" spans="2:6" ht="21.75" customHeight="1" x14ac:dyDescent="0.3">
      <c r="B61" s="123" t="s">
        <v>34</v>
      </c>
      <c r="C61" s="124" t="s">
        <v>94</v>
      </c>
      <c r="D61" s="125"/>
      <c r="E61" s="68"/>
      <c r="F61" s="68"/>
    </row>
    <row r="62" spans="2:6" ht="21.75" customHeight="1" x14ac:dyDescent="0.3">
      <c r="B62" s="120" t="s">
        <v>12</v>
      </c>
      <c r="C62" s="121" t="s">
        <v>97</v>
      </c>
      <c r="D62" s="122">
        <f>D63+D68</f>
        <v>7098018313</v>
      </c>
      <c r="E62" s="122">
        <f>E63+E68</f>
        <v>3668953987</v>
      </c>
      <c r="F62" s="122">
        <f>F63+F68</f>
        <v>3429064326</v>
      </c>
    </row>
    <row r="63" spans="2:6" ht="21.75" customHeight="1" x14ac:dyDescent="0.3">
      <c r="B63" s="120">
        <v>1</v>
      </c>
      <c r="C63" s="121" t="s">
        <v>16</v>
      </c>
      <c r="D63" s="125"/>
      <c r="E63" s="68"/>
      <c r="F63" s="68"/>
    </row>
    <row r="64" spans="2:6" ht="21.75" customHeight="1" x14ac:dyDescent="0.3">
      <c r="B64" s="125" t="s">
        <v>17</v>
      </c>
      <c r="C64" s="126" t="s">
        <v>18</v>
      </c>
      <c r="D64" s="125"/>
      <c r="E64" s="68"/>
      <c r="F64" s="68"/>
    </row>
    <row r="65" spans="2:6" ht="21.75" customHeight="1" x14ac:dyDescent="0.3">
      <c r="B65" s="125" t="s">
        <v>21</v>
      </c>
      <c r="C65" s="126" t="s">
        <v>22</v>
      </c>
      <c r="D65" s="125"/>
      <c r="E65" s="68"/>
      <c r="F65" s="68"/>
    </row>
    <row r="66" spans="2:6" ht="27.5" customHeight="1" x14ac:dyDescent="0.3">
      <c r="B66" s="120">
        <v>2</v>
      </c>
      <c r="C66" s="121" t="s">
        <v>127</v>
      </c>
      <c r="D66" s="125"/>
      <c r="E66" s="68"/>
      <c r="F66" s="68"/>
    </row>
    <row r="67" spans="2:6" ht="21.75" customHeight="1" x14ac:dyDescent="0.3">
      <c r="B67" s="125" t="s">
        <v>27</v>
      </c>
      <c r="C67" s="126" t="s">
        <v>109</v>
      </c>
      <c r="D67" s="125"/>
      <c r="E67" s="68"/>
      <c r="F67" s="68"/>
    </row>
    <row r="68" spans="2:6" ht="21.75" customHeight="1" x14ac:dyDescent="0.3">
      <c r="B68" s="120">
        <v>3</v>
      </c>
      <c r="C68" s="121" t="s">
        <v>112</v>
      </c>
      <c r="D68" s="122">
        <f>SUM(D69:D71)</f>
        <v>7098018313</v>
      </c>
      <c r="E68" s="122">
        <f t="shared" ref="E68:F68" si="4">SUM(E69:E71)</f>
        <v>3668953987</v>
      </c>
      <c r="F68" s="122">
        <f t="shared" si="4"/>
        <v>3429064326</v>
      </c>
    </row>
    <row r="69" spans="2:6" ht="29" customHeight="1" x14ac:dyDescent="0.3">
      <c r="B69" s="125" t="s">
        <v>32</v>
      </c>
      <c r="C69" s="126" t="s">
        <v>176</v>
      </c>
      <c r="D69" s="127">
        <f>E69+F69</f>
        <v>5940798113</v>
      </c>
      <c r="E69" s="145">
        <v>2979215087</v>
      </c>
      <c r="F69" s="145">
        <v>2961583026</v>
      </c>
    </row>
    <row r="70" spans="2:6" ht="32.5" customHeight="1" x14ac:dyDescent="0.3">
      <c r="B70" s="125" t="s">
        <v>34</v>
      </c>
      <c r="C70" s="126" t="s">
        <v>177</v>
      </c>
      <c r="D70" s="127">
        <f>E70+F70</f>
        <v>948220200</v>
      </c>
      <c r="E70" s="145">
        <v>486588900</v>
      </c>
      <c r="F70" s="145">
        <v>461631300</v>
      </c>
    </row>
    <row r="71" spans="2:6" ht="29.5" customHeight="1" x14ac:dyDescent="0.3">
      <c r="B71" s="125" t="s">
        <v>113</v>
      </c>
      <c r="C71" s="126" t="s">
        <v>169</v>
      </c>
      <c r="D71" s="127">
        <f t="shared" ref="D71" si="5">E71+F71</f>
        <v>209000000</v>
      </c>
      <c r="E71" s="145">
        <v>203150000</v>
      </c>
      <c r="F71" s="145">
        <v>5850000</v>
      </c>
    </row>
    <row r="72" spans="2:6" ht="24.65" customHeight="1" x14ac:dyDescent="0.3">
      <c r="B72" s="131"/>
      <c r="C72" s="132"/>
      <c r="D72" s="133"/>
    </row>
    <row r="73" spans="2:6" ht="23.4" customHeight="1" x14ac:dyDescent="0.3">
      <c r="B73" s="223" t="s">
        <v>101</v>
      </c>
      <c r="C73" s="223"/>
      <c r="D73" s="116"/>
      <c r="E73" s="117"/>
      <c r="F73" s="116" t="s">
        <v>102</v>
      </c>
    </row>
    <row r="74" spans="2:6" ht="15" x14ac:dyDescent="0.3">
      <c r="B74" s="223" t="s">
        <v>117</v>
      </c>
      <c r="C74" s="223"/>
      <c r="D74" s="115"/>
      <c r="E74" s="117"/>
    </row>
    <row r="75" spans="2:6" ht="15" x14ac:dyDescent="0.3">
      <c r="B75" s="115"/>
      <c r="C75" s="115"/>
      <c r="D75" s="115"/>
      <c r="E75" s="117"/>
    </row>
    <row r="76" spans="2:6" ht="15" x14ac:dyDescent="0.3">
      <c r="B76" s="232" t="s">
        <v>1</v>
      </c>
      <c r="C76" s="232"/>
      <c r="D76" s="232"/>
      <c r="E76" s="232"/>
      <c r="F76" s="232"/>
    </row>
    <row r="77" spans="2:6" ht="15.5" customHeight="1" x14ac:dyDescent="0.3">
      <c r="B77" s="232" t="s">
        <v>151</v>
      </c>
      <c r="C77" s="232"/>
      <c r="D77" s="232"/>
      <c r="E77" s="232"/>
      <c r="F77" s="232"/>
    </row>
    <row r="78" spans="2:6" ht="15.5" customHeight="1" x14ac:dyDescent="0.3">
      <c r="B78" s="232" t="s">
        <v>126</v>
      </c>
      <c r="C78" s="232"/>
      <c r="D78" s="232"/>
      <c r="E78" s="232"/>
      <c r="F78" s="232"/>
    </row>
    <row r="79" spans="2:6" ht="15.5" customHeight="1" x14ac:dyDescent="0.3">
      <c r="B79" s="232" t="s">
        <v>106</v>
      </c>
      <c r="C79" s="232"/>
      <c r="D79" s="232"/>
      <c r="E79" s="232"/>
      <c r="F79" s="232"/>
    </row>
    <row r="80" spans="2:6" ht="23.25" customHeight="1" x14ac:dyDescent="0.3">
      <c r="B80" s="233" t="s">
        <v>180</v>
      </c>
      <c r="C80" s="233"/>
      <c r="D80" s="233"/>
      <c r="E80" s="233"/>
      <c r="F80" s="233"/>
    </row>
    <row r="81" spans="2:6" ht="22.5" customHeight="1" x14ac:dyDescent="0.3">
      <c r="B81" s="118"/>
      <c r="C81" s="118"/>
      <c r="D81" s="119" t="s">
        <v>3</v>
      </c>
      <c r="E81" s="118"/>
    </row>
    <row r="82" spans="2:6" ht="58" customHeight="1" x14ac:dyDescent="0.3">
      <c r="B82" s="120" t="s">
        <v>4</v>
      </c>
      <c r="C82" s="120" t="s">
        <v>5</v>
      </c>
      <c r="D82" s="11" t="s">
        <v>158</v>
      </c>
      <c r="E82" s="11" t="s">
        <v>157</v>
      </c>
      <c r="F82" s="10" t="s">
        <v>156</v>
      </c>
    </row>
    <row r="83" spans="2:6" ht="21.75" customHeight="1" x14ac:dyDescent="0.3">
      <c r="B83" s="120" t="s">
        <v>7</v>
      </c>
      <c r="C83" s="121" t="s">
        <v>51</v>
      </c>
      <c r="D83" s="122">
        <f>D84+D87+D94+D97</f>
        <v>4143743416</v>
      </c>
      <c r="E83" s="122">
        <f t="shared" ref="E83:F83" si="6">E84+E87+E94+E97</f>
        <v>2107562045</v>
      </c>
      <c r="F83" s="122">
        <f t="shared" si="6"/>
        <v>2036181371</v>
      </c>
    </row>
    <row r="84" spans="2:6" ht="21.75" customHeight="1" x14ac:dyDescent="0.3">
      <c r="B84" s="123">
        <v>1</v>
      </c>
      <c r="C84" s="124" t="s">
        <v>9</v>
      </c>
      <c r="D84" s="125"/>
      <c r="E84" s="144"/>
      <c r="F84" s="68"/>
    </row>
    <row r="85" spans="2:6" ht="21.75" customHeight="1" x14ac:dyDescent="0.3">
      <c r="B85" s="125" t="s">
        <v>17</v>
      </c>
      <c r="C85" s="126" t="s">
        <v>93</v>
      </c>
      <c r="D85" s="125"/>
      <c r="E85" s="144"/>
      <c r="F85" s="68"/>
    </row>
    <row r="86" spans="2:6" ht="21.75" customHeight="1" x14ac:dyDescent="0.3">
      <c r="B86" s="125" t="s">
        <v>21</v>
      </c>
      <c r="C86" s="126" t="s">
        <v>94</v>
      </c>
      <c r="D86" s="125"/>
      <c r="E86" s="144"/>
      <c r="F86" s="68"/>
    </row>
    <row r="87" spans="2:6" ht="21.75" customHeight="1" x14ac:dyDescent="0.3">
      <c r="B87" s="120">
        <v>2</v>
      </c>
      <c r="C87" s="121" t="s">
        <v>10</v>
      </c>
      <c r="D87" s="125"/>
      <c r="E87" s="144"/>
      <c r="F87" s="68"/>
    </row>
    <row r="88" spans="2:6" ht="21.75" customHeight="1" x14ac:dyDescent="0.3">
      <c r="B88" s="123" t="s">
        <v>27</v>
      </c>
      <c r="C88" s="124" t="s">
        <v>107</v>
      </c>
      <c r="D88" s="125"/>
      <c r="E88" s="144"/>
      <c r="F88" s="68"/>
    </row>
    <row r="89" spans="2:6" ht="21.75" customHeight="1" x14ac:dyDescent="0.3">
      <c r="B89" s="125" t="s">
        <v>95</v>
      </c>
      <c r="C89" s="126" t="s">
        <v>43</v>
      </c>
      <c r="D89" s="125"/>
      <c r="E89" s="144"/>
      <c r="F89" s="68"/>
    </row>
    <row r="90" spans="2:6" ht="21.75" customHeight="1" x14ac:dyDescent="0.3">
      <c r="B90" s="125" t="s">
        <v>96</v>
      </c>
      <c r="C90" s="126" t="s">
        <v>40</v>
      </c>
      <c r="D90" s="125"/>
      <c r="E90" s="144"/>
      <c r="F90" s="68"/>
    </row>
    <row r="91" spans="2:6" ht="21.75" customHeight="1" x14ac:dyDescent="0.3">
      <c r="B91" s="123" t="s">
        <v>29</v>
      </c>
      <c r="C91" s="124" t="s">
        <v>16</v>
      </c>
      <c r="D91" s="125"/>
      <c r="E91" s="144"/>
      <c r="F91" s="68"/>
    </row>
    <row r="92" spans="2:6" ht="21.75" customHeight="1" x14ac:dyDescent="0.3">
      <c r="B92" s="125" t="s">
        <v>95</v>
      </c>
      <c r="C92" s="126" t="s">
        <v>18</v>
      </c>
      <c r="D92" s="125"/>
      <c r="E92" s="144"/>
      <c r="F92" s="68"/>
    </row>
    <row r="93" spans="2:6" ht="21.75" customHeight="1" x14ac:dyDescent="0.3">
      <c r="B93" s="125" t="s">
        <v>96</v>
      </c>
      <c r="C93" s="126" t="s">
        <v>22</v>
      </c>
      <c r="D93" s="125"/>
      <c r="E93" s="144"/>
      <c r="F93" s="68"/>
    </row>
    <row r="94" spans="2:6" ht="21.75" customHeight="1" x14ac:dyDescent="0.3">
      <c r="B94" s="120">
        <v>3</v>
      </c>
      <c r="C94" s="121" t="s">
        <v>11</v>
      </c>
      <c r="D94" s="125"/>
      <c r="E94" s="144"/>
      <c r="F94" s="68"/>
    </row>
    <row r="95" spans="2:6" ht="21.75" customHeight="1" x14ac:dyDescent="0.3">
      <c r="B95" s="123" t="s">
        <v>32</v>
      </c>
      <c r="C95" s="124" t="s">
        <v>93</v>
      </c>
      <c r="D95" s="125"/>
      <c r="E95" s="144"/>
      <c r="F95" s="68"/>
    </row>
    <row r="96" spans="2:6" ht="21.75" customHeight="1" x14ac:dyDescent="0.3">
      <c r="B96" s="123" t="s">
        <v>34</v>
      </c>
      <c r="C96" s="124" t="s">
        <v>94</v>
      </c>
      <c r="D96" s="125"/>
      <c r="E96" s="68"/>
      <c r="F96" s="68"/>
    </row>
    <row r="97" spans="2:6" ht="21.75" customHeight="1" x14ac:dyDescent="0.3">
      <c r="B97" s="120" t="s">
        <v>12</v>
      </c>
      <c r="C97" s="121" t="s">
        <v>97</v>
      </c>
      <c r="D97" s="122">
        <f>D98+D103</f>
        <v>4143743416</v>
      </c>
      <c r="E97" s="122">
        <f>E98+E103</f>
        <v>2107562045</v>
      </c>
      <c r="F97" s="122">
        <f>F98+F103</f>
        <v>2036181371</v>
      </c>
    </row>
    <row r="98" spans="2:6" ht="21.75" customHeight="1" x14ac:dyDescent="0.3">
      <c r="B98" s="120">
        <v>1</v>
      </c>
      <c r="C98" s="121" t="s">
        <v>16</v>
      </c>
      <c r="D98" s="125"/>
      <c r="E98" s="68"/>
      <c r="F98" s="68"/>
    </row>
    <row r="99" spans="2:6" ht="21.75" customHeight="1" x14ac:dyDescent="0.3">
      <c r="B99" s="125" t="s">
        <v>17</v>
      </c>
      <c r="C99" s="126" t="s">
        <v>18</v>
      </c>
      <c r="D99" s="125"/>
      <c r="E99" s="68"/>
      <c r="F99" s="68"/>
    </row>
    <row r="100" spans="2:6" ht="21.75" customHeight="1" x14ac:dyDescent="0.3">
      <c r="B100" s="125" t="s">
        <v>21</v>
      </c>
      <c r="C100" s="126" t="s">
        <v>22</v>
      </c>
      <c r="D100" s="125"/>
      <c r="E100" s="68"/>
      <c r="F100" s="68"/>
    </row>
    <row r="101" spans="2:6" ht="34" customHeight="1" x14ac:dyDescent="0.3">
      <c r="B101" s="120">
        <v>2</v>
      </c>
      <c r="C101" s="121" t="s">
        <v>127</v>
      </c>
      <c r="D101" s="125"/>
      <c r="E101" s="68"/>
      <c r="F101" s="68"/>
    </row>
    <row r="102" spans="2:6" ht="38" customHeight="1" x14ac:dyDescent="0.3">
      <c r="B102" s="125" t="s">
        <v>27</v>
      </c>
      <c r="C102" s="126" t="s">
        <v>109</v>
      </c>
      <c r="D102" s="125"/>
      <c r="E102" s="68"/>
      <c r="F102" s="68"/>
    </row>
    <row r="103" spans="2:6" ht="21.75" customHeight="1" x14ac:dyDescent="0.3">
      <c r="B103" s="120">
        <v>3</v>
      </c>
      <c r="C103" s="121" t="s">
        <v>112</v>
      </c>
      <c r="D103" s="122">
        <f>SUM(D104:D106)</f>
        <v>4143743416</v>
      </c>
      <c r="E103" s="122">
        <f t="shared" ref="E103:F103" si="7">SUM(E104:E106)</f>
        <v>2107562045</v>
      </c>
      <c r="F103" s="122">
        <f t="shared" si="7"/>
        <v>2036181371</v>
      </c>
    </row>
    <row r="104" spans="2:6" ht="33" customHeight="1" x14ac:dyDescent="0.3">
      <c r="B104" s="125" t="s">
        <v>32</v>
      </c>
      <c r="C104" s="126" t="s">
        <v>164</v>
      </c>
      <c r="D104" s="127">
        <f>E104+F104</f>
        <v>3501162916</v>
      </c>
      <c r="E104" s="145">
        <v>1725487445</v>
      </c>
      <c r="F104" s="145">
        <v>1775675471</v>
      </c>
    </row>
    <row r="105" spans="2:6" ht="31.5" customHeight="1" x14ac:dyDescent="0.3">
      <c r="B105" s="125" t="s">
        <v>34</v>
      </c>
      <c r="C105" s="126" t="s">
        <v>165</v>
      </c>
      <c r="D105" s="127">
        <f t="shared" ref="D105:D106" si="8">E105+F105</f>
        <v>513580500</v>
      </c>
      <c r="E105" s="145">
        <v>256584600</v>
      </c>
      <c r="F105" s="145">
        <v>256995900</v>
      </c>
    </row>
    <row r="106" spans="2:6" ht="36" customHeight="1" x14ac:dyDescent="0.3">
      <c r="B106" s="125" t="s">
        <v>113</v>
      </c>
      <c r="C106" s="126" t="s">
        <v>166</v>
      </c>
      <c r="D106" s="127">
        <f t="shared" si="8"/>
        <v>129000000</v>
      </c>
      <c r="E106" s="145">
        <v>125490000</v>
      </c>
      <c r="F106" s="145">
        <v>3510000</v>
      </c>
    </row>
    <row r="107" spans="2:6" ht="15" x14ac:dyDescent="0.35">
      <c r="B107"/>
      <c r="C107"/>
      <c r="D107" s="128"/>
      <c r="E107" s="128"/>
      <c r="F107" s="128"/>
    </row>
  </sheetData>
  <mergeCells count="21">
    <mergeCell ref="B8:F8"/>
    <mergeCell ref="B41:F41"/>
    <mergeCell ref="B42:F42"/>
    <mergeCell ref="B43:F43"/>
    <mergeCell ref="B44:F44"/>
    <mergeCell ref="B78:F78"/>
    <mergeCell ref="B79:F79"/>
    <mergeCell ref="B80:F80"/>
    <mergeCell ref="B1:C1"/>
    <mergeCell ref="B2:C2"/>
    <mergeCell ref="B38:C38"/>
    <mergeCell ref="B39:C39"/>
    <mergeCell ref="B4:F4"/>
    <mergeCell ref="B5:F5"/>
    <mergeCell ref="B6:F6"/>
    <mergeCell ref="B7:F7"/>
    <mergeCell ref="B73:C73"/>
    <mergeCell ref="B74:C74"/>
    <mergeCell ref="B45:F45"/>
    <mergeCell ref="B76:F76"/>
    <mergeCell ref="B77:F77"/>
  </mergeCells>
  <pageMargins left="0" right="0" top="0" bottom="0"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VP</vt:lpstr>
      <vt:lpstr>VHXH</vt:lpstr>
      <vt:lpstr>TRUNG TÂM </vt:lpstr>
      <vt:lpstr>KT</vt:lpstr>
      <vt:lpstr>ĐẢNG</vt:lpstr>
      <vt:lpstr>MTTQ.</vt:lpstr>
      <vt:lpstr>PL 48 CAO KY</vt:lpstr>
      <vt:lpstr>pl48 HÒA MỤC</vt:lpstr>
      <vt:lpstr>pl48 Tân Sơn</vt:lpstr>
      <vt:lpstr>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CHIEN</dc:creator>
  <cp:lastModifiedBy>DELL</cp:lastModifiedBy>
  <cp:lastPrinted>2025-10-06T07:11:07Z</cp:lastPrinted>
  <dcterms:created xsi:type="dcterms:W3CDTF">2025-08-13T03:38:54Z</dcterms:created>
  <dcterms:modified xsi:type="dcterms:W3CDTF">2025-10-06T07:22:12Z</dcterms:modified>
</cp:coreProperties>
</file>